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30" activeTab="0"/>
  </bookViews>
  <sheets>
    <sheet name="24-25 роки" sheetId="1" r:id="rId1"/>
    <sheet name="24-26 роки " sheetId="2" r:id="rId2"/>
    <sheet name="оклади 24-26" sheetId="3" r:id="rId3"/>
    <sheet name="зразок штатного к пункту 8.1" sheetId="4" r:id="rId4"/>
    <sheet name="зразок штатного к пункту 8. (2" sheetId="5" r:id="rId5"/>
  </sheets>
  <definedNames>
    <definedName name="_GoBack" localSheetId="0">'24-25 роки'!#REF!</definedName>
    <definedName name="_GoBack" localSheetId="1">'24-26 роки '!#REF!</definedName>
  </definedNames>
  <calcPr fullCalcOnLoad="1"/>
</workbook>
</file>

<file path=xl/sharedStrings.xml><?xml version="1.0" encoding="utf-8"?>
<sst xmlns="http://schemas.openxmlformats.org/spreadsheetml/2006/main" count="143" uniqueCount="82">
  <si>
    <t>КАЛЬКУЛЯЦІЯ</t>
  </si>
  <si>
    <t>Код статті витрат</t>
  </si>
  <si>
    <t>Найменування статті витрат</t>
  </si>
  <si>
    <t>Оплата праці</t>
  </si>
  <si>
    <t>Предмети, матеріали, обладнання та інвентар</t>
  </si>
  <si>
    <t>Оплата послуг</t>
  </si>
  <si>
    <t>Витрати на відрядження безпосередніх виконавців</t>
  </si>
  <si>
    <t>Оплата комунальних послуг та енергоносіїв</t>
  </si>
  <si>
    <t>Інші витрати</t>
  </si>
  <si>
    <t>Непрямі витрати</t>
  </si>
  <si>
    <t>Кошторисна вартість (сума статей витрат)</t>
  </si>
  <si>
    <t>Науковий керівник</t>
  </si>
  <si>
    <t xml:space="preserve">  (найменування роботи)</t>
  </si>
  <si>
    <r>
      <t xml:space="preserve">Замовник: </t>
    </r>
    <r>
      <rPr>
        <u val="single"/>
        <sz val="12"/>
        <rFont val="Times New Roman"/>
        <family val="1"/>
      </rPr>
      <t>Міністерство освіти і науки України</t>
    </r>
  </si>
  <si>
    <r>
      <t xml:space="preserve">Джерело фінансування </t>
    </r>
    <r>
      <rPr>
        <u val="single"/>
        <sz val="12"/>
        <rFont val="Times New Roman"/>
        <family val="1"/>
      </rPr>
      <t>Державний бюджет України</t>
    </r>
  </si>
  <si>
    <t xml:space="preserve">Виконавець (кафедра): </t>
  </si>
  <si>
    <t>тис.грн.</t>
  </si>
  <si>
    <t xml:space="preserve">КОШТОРИСНОЇ ВАРТОСТІ НАУКОВОГО ПРОЕКТУ </t>
  </si>
  <si>
    <t>Національний технічний університет "Харківський політехнічний інститут"</t>
  </si>
  <si>
    <t>(назва бюджетної установи)</t>
  </si>
  <si>
    <t>Проректор</t>
  </si>
  <si>
    <t>Начальник планово-фінансового відділу</t>
  </si>
  <si>
    <t>Головний бухгалтер</t>
  </si>
  <si>
    <t>Усього</t>
  </si>
  <si>
    <t>У тому числі за роками:</t>
  </si>
  <si>
    <t>Нарахування на оплату праці    22%</t>
  </si>
  <si>
    <t>Андрій  МАРЧЕНКО</t>
  </si>
  <si>
    <t>Світлана  СОЛОДОВНІКОВА</t>
  </si>
  <si>
    <t>Найменування  посад</t>
  </si>
  <si>
    <t>Тарифні розряди</t>
  </si>
  <si>
    <t>Головний науковий співробітник</t>
  </si>
  <si>
    <t>Провідний науковий співробітник</t>
  </si>
  <si>
    <t>Старший науковий співробітник</t>
  </si>
  <si>
    <t>Науковий співробітник</t>
  </si>
  <si>
    <t>Молодший науковий співробітник</t>
  </si>
  <si>
    <t>Працівники, які проводять наукові та науково-технічні розробки</t>
  </si>
  <si>
    <t>Провідні фахівці</t>
  </si>
  <si>
    <t>Фахівці</t>
  </si>
  <si>
    <t>І категорія</t>
  </si>
  <si>
    <t>ІІ категорія</t>
  </si>
  <si>
    <t>Стажист дослідник</t>
  </si>
  <si>
    <t>Техніки всіх спеціальностей</t>
  </si>
  <si>
    <t>ІІІ категорія</t>
  </si>
  <si>
    <t>Лаборант</t>
  </si>
  <si>
    <t>Ніна ГОРБАТЕНКО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</si>
  <si>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01.01.2024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31.12.2025 р.</t>
    </r>
  </si>
  <si>
    <t xml:space="preserve">Посадові оклади </t>
  </si>
  <si>
    <t>№ п/п</t>
  </si>
  <si>
    <t>Назва  посади</t>
  </si>
  <si>
    <t>К-ть шт. одиниць</t>
  </si>
  <si>
    <t>Присвоєний розряд</t>
  </si>
  <si>
    <t>Оклад по ЄТС</t>
  </si>
  <si>
    <t>Разом сума по окладам</t>
  </si>
  <si>
    <t>Надбавка</t>
  </si>
  <si>
    <t>Доплати</t>
  </si>
  <si>
    <t>Разом  надбавки та доплати</t>
  </si>
  <si>
    <t>Фонд з/п за місяць</t>
  </si>
  <si>
    <t>Фонд з/п на рік</t>
  </si>
  <si>
    <t>Прим.</t>
  </si>
  <si>
    <t>За стаж роботи в наук. сфері</t>
  </si>
  <si>
    <t>За наук. ступ.</t>
  </si>
  <si>
    <t>За вчене звання</t>
  </si>
  <si>
    <t>За працю в шкідл. Умовах</t>
  </si>
  <si>
    <t>до мінім. з/п</t>
  </si>
  <si>
    <t>К.Н.</t>
  </si>
  <si>
    <t>Д.Н.</t>
  </si>
  <si>
    <t>г.н.с.д.н,проф.</t>
  </si>
  <si>
    <t>с.н.с., к.н.доц.</t>
  </si>
  <si>
    <t>Всього по окладам</t>
  </si>
  <si>
    <t>за договором про виконання робіт</t>
  </si>
  <si>
    <t>Всього на рік</t>
  </si>
  <si>
    <t>12 міс</t>
  </si>
  <si>
    <t xml:space="preserve">ЗРАЗОК </t>
  </si>
  <si>
    <t xml:space="preserve">З 01 січня 2024 року    мин.7100 </t>
  </si>
  <si>
    <t>З 01 січня 2025 року    мин.8370</t>
  </si>
  <si>
    <t>З 01 січня 2026 року    мин.8956</t>
  </si>
  <si>
    <t xml:space="preserve">З 01 липня 2024 року    мин.8000 </t>
  </si>
  <si>
    <t>10 міс</t>
  </si>
  <si>
    <t>н.с., к.н</t>
  </si>
  <si>
    <t>п.н.с.д.н,проф.</t>
  </si>
  <si>
    <t>п.н.с.к.н,проф.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</si>
  <si>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01.01.2024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31.12.2026 р.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</si>
</sst>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/>
    </xf>
    <xf numFmtId="184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85" fontId="1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D17" sqref="D17:E25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5.00390625" style="0" customWidth="1"/>
    <col min="5" max="5" width="15.25390625" style="0" customWidth="1"/>
    <col min="6" max="6" width="13.00390625" style="0" customWidth="1"/>
  </cols>
  <sheetData>
    <row r="1" spans="1:5" ht="22.5" customHeight="1">
      <c r="A1" s="56" t="s">
        <v>18</v>
      </c>
      <c r="B1" s="56"/>
      <c r="C1" s="56"/>
      <c r="D1" s="56"/>
      <c r="E1" s="56"/>
    </row>
    <row r="2" spans="1:7" ht="15">
      <c r="A2" s="57" t="s">
        <v>19</v>
      </c>
      <c r="B2" s="57"/>
      <c r="C2" s="57"/>
      <c r="D2" s="57"/>
      <c r="E2" s="57"/>
      <c r="G2" s="2"/>
    </row>
    <row r="3" spans="1:7" ht="15">
      <c r="A3" s="9"/>
      <c r="B3" s="9"/>
      <c r="C3" s="9"/>
      <c r="D3" s="9"/>
      <c r="E3" s="9"/>
      <c r="G3" s="2"/>
    </row>
    <row r="4" spans="1:5" ht="19.5" customHeight="1">
      <c r="A4" s="56" t="s">
        <v>0</v>
      </c>
      <c r="B4" s="56"/>
      <c r="C4" s="56"/>
      <c r="D4" s="56"/>
      <c r="E4" s="56"/>
    </row>
    <row r="5" spans="1:5" ht="19.5" customHeight="1">
      <c r="A5" s="56" t="s">
        <v>17</v>
      </c>
      <c r="B5" s="56"/>
      <c r="C5" s="56"/>
      <c r="D5" s="56"/>
      <c r="E5" s="56"/>
    </row>
    <row r="6" spans="1:5" ht="41.25" customHeight="1">
      <c r="A6" s="59"/>
      <c r="B6" s="59"/>
      <c r="C6" s="59"/>
      <c r="D6" s="59"/>
      <c r="E6" s="59"/>
    </row>
    <row r="7" spans="1:5" ht="12.75">
      <c r="A7" s="57" t="s">
        <v>12</v>
      </c>
      <c r="B7" s="57"/>
      <c r="C7" s="57"/>
      <c r="D7" s="57"/>
      <c r="E7" s="57"/>
    </row>
    <row r="8" spans="1:5" ht="20.25" customHeight="1">
      <c r="A8" s="56" t="s">
        <v>14</v>
      </c>
      <c r="B8" s="56"/>
      <c r="C8" s="56"/>
      <c r="D8" s="56"/>
      <c r="E8" s="56"/>
    </row>
    <row r="9" spans="1:5" ht="20.25" customHeight="1">
      <c r="A9" s="56" t="s">
        <v>13</v>
      </c>
      <c r="B9" s="56"/>
      <c r="C9" s="56"/>
      <c r="D9" s="56"/>
      <c r="E9" s="56"/>
    </row>
    <row r="10" spans="1:5" ht="30.75" customHeight="1">
      <c r="A10" s="58" t="s">
        <v>15</v>
      </c>
      <c r="B10" s="58"/>
      <c r="C10" s="58"/>
      <c r="D10" s="58"/>
      <c r="E10" s="58"/>
    </row>
    <row r="11" spans="1:5" ht="20.25" customHeight="1">
      <c r="A11" s="58" t="s">
        <v>45</v>
      </c>
      <c r="B11" s="58"/>
      <c r="C11" s="58"/>
      <c r="D11" s="58"/>
      <c r="E11" s="58"/>
    </row>
    <row r="12" spans="1:5" ht="15.75">
      <c r="A12" s="1"/>
      <c r="B12" s="1"/>
      <c r="C12" s="1"/>
      <c r="D12" s="1"/>
      <c r="E12" s="1"/>
    </row>
    <row r="13" spans="1:5" ht="15.75">
      <c r="A13" s="1"/>
      <c r="B13" s="1"/>
      <c r="C13" s="1"/>
      <c r="D13" s="1"/>
      <c r="E13" s="3" t="s">
        <v>16</v>
      </c>
    </row>
    <row r="14" spans="1:5" ht="27" customHeight="1">
      <c r="A14" s="60" t="s">
        <v>1</v>
      </c>
      <c r="B14" s="61" t="s">
        <v>2</v>
      </c>
      <c r="C14" s="61" t="s">
        <v>23</v>
      </c>
      <c r="D14" s="16" t="s">
        <v>24</v>
      </c>
      <c r="E14" s="23"/>
    </row>
    <row r="15" spans="1:5" ht="27.75" customHeight="1">
      <c r="A15" s="60"/>
      <c r="B15" s="61"/>
      <c r="C15" s="61"/>
      <c r="D15" s="21">
        <v>2024</v>
      </c>
      <c r="E15" s="10">
        <v>2025</v>
      </c>
    </row>
    <row r="16" spans="1:5" ht="15.75">
      <c r="A16" s="7">
        <v>1</v>
      </c>
      <c r="B16" s="7">
        <v>2</v>
      </c>
      <c r="C16" s="14">
        <v>3</v>
      </c>
      <c r="D16" s="22">
        <v>4</v>
      </c>
      <c r="E16" s="7">
        <v>5</v>
      </c>
    </row>
    <row r="17" spans="1:7" ht="19.5" customHeight="1">
      <c r="A17" s="11">
        <v>2110</v>
      </c>
      <c r="B17" s="4" t="s">
        <v>3</v>
      </c>
      <c r="C17" s="15">
        <f>D17+E17</f>
        <v>0</v>
      </c>
      <c r="D17" s="15"/>
      <c r="E17" s="15">
        <f>D17*1.2</f>
        <v>0</v>
      </c>
      <c r="F17" s="17"/>
      <c r="G17" s="17"/>
    </row>
    <row r="18" spans="1:7" ht="19.5" customHeight="1">
      <c r="A18" s="11">
        <v>2120</v>
      </c>
      <c r="B18" s="4" t="s">
        <v>25</v>
      </c>
      <c r="C18" s="15">
        <f aca="true" t="shared" si="0" ref="C18:C25">D18+E18</f>
        <v>0</v>
      </c>
      <c r="D18" s="6">
        <f>ROUND(D17*0.22,2)</f>
        <v>0</v>
      </c>
      <c r="E18" s="6">
        <f>ROUND(E17*0.22,2)</f>
        <v>0</v>
      </c>
      <c r="F18" s="18"/>
      <c r="G18" s="18"/>
    </row>
    <row r="19" spans="1:7" ht="31.5" customHeight="1">
      <c r="A19" s="11">
        <v>2210</v>
      </c>
      <c r="B19" s="4" t="s">
        <v>4</v>
      </c>
      <c r="C19" s="15">
        <f t="shared" si="0"/>
        <v>0</v>
      </c>
      <c r="D19" s="15"/>
      <c r="E19" s="15"/>
      <c r="F19" s="13"/>
      <c r="G19" s="13"/>
    </row>
    <row r="20" spans="1:6" ht="19.5" customHeight="1">
      <c r="A20" s="11">
        <v>2240</v>
      </c>
      <c r="B20" s="4" t="s">
        <v>5</v>
      </c>
      <c r="C20" s="15">
        <f t="shared" si="0"/>
        <v>0</v>
      </c>
      <c r="D20" s="15"/>
      <c r="E20" s="15"/>
      <c r="F20" s="19"/>
    </row>
    <row r="21" spans="1:12" ht="34.5" customHeight="1">
      <c r="A21" s="11">
        <v>2250</v>
      </c>
      <c r="B21" s="4" t="s">
        <v>6</v>
      </c>
      <c r="C21" s="15">
        <f t="shared" si="0"/>
        <v>0</v>
      </c>
      <c r="D21" s="15"/>
      <c r="E21" s="15"/>
      <c r="F21" s="13"/>
      <c r="L21" s="8"/>
    </row>
    <row r="22" spans="1:6" ht="33.75" customHeight="1">
      <c r="A22" s="11">
        <v>2270</v>
      </c>
      <c r="B22" s="4" t="s">
        <v>7</v>
      </c>
      <c r="C22" s="15">
        <f t="shared" si="0"/>
        <v>0</v>
      </c>
      <c r="D22" s="15"/>
      <c r="E22" s="15"/>
      <c r="F22" s="13"/>
    </row>
    <row r="23" spans="1:7" ht="19.5" customHeight="1">
      <c r="A23" s="11">
        <v>2800</v>
      </c>
      <c r="B23" s="4" t="s">
        <v>8</v>
      </c>
      <c r="C23" s="15">
        <f t="shared" si="0"/>
        <v>0</v>
      </c>
      <c r="D23" s="15"/>
      <c r="E23" s="15"/>
      <c r="F23" s="17"/>
      <c r="G23" s="8"/>
    </row>
    <row r="24" spans="1:6" ht="19.5" customHeight="1">
      <c r="A24" s="5"/>
      <c r="B24" s="4" t="s">
        <v>9</v>
      </c>
      <c r="C24" s="15">
        <f t="shared" si="0"/>
        <v>0</v>
      </c>
      <c r="D24" s="6">
        <f>D17*0.4</f>
        <v>0</v>
      </c>
      <c r="E24" s="6">
        <f>E17*0.4</f>
        <v>0</v>
      </c>
      <c r="F24" s="18"/>
    </row>
    <row r="25" spans="1:6" ht="33" customHeight="1">
      <c r="A25" s="5"/>
      <c r="B25" s="4" t="s">
        <v>10</v>
      </c>
      <c r="C25" s="15">
        <f t="shared" si="0"/>
        <v>0</v>
      </c>
      <c r="D25" s="15">
        <f>SUM(D17:D24)</f>
        <v>0</v>
      </c>
      <c r="E25" s="15">
        <f>SUM(E17:E24)</f>
        <v>0</v>
      </c>
      <c r="F25" s="20"/>
    </row>
    <row r="26" spans="1:6" ht="30.75" customHeight="1">
      <c r="A26" s="1"/>
      <c r="B26" s="1"/>
      <c r="C26" s="1"/>
      <c r="D26" s="1"/>
      <c r="E26" s="1"/>
      <c r="F26" s="12"/>
    </row>
    <row r="27" spans="1:4" ht="17.25" customHeight="1">
      <c r="A27" s="1" t="s">
        <v>20</v>
      </c>
      <c r="B27" s="1"/>
      <c r="C27" s="1"/>
      <c r="D27" s="1" t="s">
        <v>26</v>
      </c>
    </row>
    <row r="28" spans="1:5" ht="21" customHeight="1">
      <c r="A28" s="1"/>
      <c r="B28" s="1"/>
      <c r="C28" s="1"/>
      <c r="D28" s="1"/>
      <c r="E28" s="1"/>
    </row>
    <row r="29" spans="1:4" ht="18" customHeight="1">
      <c r="A29" s="1" t="s">
        <v>21</v>
      </c>
      <c r="B29" s="1"/>
      <c r="C29" s="1"/>
      <c r="D29" s="1" t="s">
        <v>44</v>
      </c>
    </row>
    <row r="30" spans="1:5" ht="21" customHeight="1">
      <c r="A30" s="1"/>
      <c r="B30" s="1"/>
      <c r="C30" s="1"/>
      <c r="D30" s="1"/>
      <c r="E30" s="1"/>
    </row>
    <row r="31" spans="1:4" ht="18" customHeight="1">
      <c r="A31" s="1" t="s">
        <v>22</v>
      </c>
      <c r="B31" s="1"/>
      <c r="C31" s="1"/>
      <c r="D31" s="1" t="s">
        <v>27</v>
      </c>
    </row>
    <row r="32" spans="1:5" ht="21" customHeight="1">
      <c r="A32" s="1"/>
      <c r="B32" s="1"/>
      <c r="C32" s="1"/>
      <c r="D32" s="1"/>
      <c r="E32" s="1"/>
    </row>
    <row r="33" spans="1:5" ht="18" customHeight="1">
      <c r="A33" s="1" t="s">
        <v>11</v>
      </c>
      <c r="B33" s="1"/>
      <c r="C33" s="1"/>
      <c r="D33" s="1"/>
      <c r="E33" s="1"/>
    </row>
  </sheetData>
  <sheetProtection/>
  <mergeCells count="13">
    <mergeCell ref="A14:A15"/>
    <mergeCell ref="B14:B15"/>
    <mergeCell ref="C14:C15"/>
    <mergeCell ref="A11:E11"/>
    <mergeCell ref="A1:E1"/>
    <mergeCell ref="A2:E2"/>
    <mergeCell ref="A9:E9"/>
    <mergeCell ref="A10:E10"/>
    <mergeCell ref="A4:E4"/>
    <mergeCell ref="A5:E5"/>
    <mergeCell ref="A8:E8"/>
    <mergeCell ref="A7:E7"/>
    <mergeCell ref="A6:E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0">
      <selection activeCell="D17" sqref="D17:F25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0.00390625" style="0" customWidth="1"/>
    <col min="5" max="5" width="10.625" style="0" customWidth="1"/>
    <col min="6" max="6" width="9.625" style="0" customWidth="1"/>
    <col min="7" max="7" width="13.00390625" style="0" customWidth="1"/>
  </cols>
  <sheetData>
    <row r="1" spans="1:6" ht="22.5" customHeight="1">
      <c r="A1" s="56" t="s">
        <v>18</v>
      </c>
      <c r="B1" s="56"/>
      <c r="C1" s="56"/>
      <c r="D1" s="56"/>
      <c r="E1" s="56"/>
      <c r="F1" s="56"/>
    </row>
    <row r="2" spans="1:8" ht="15">
      <c r="A2" s="57" t="s">
        <v>19</v>
      </c>
      <c r="B2" s="57"/>
      <c r="C2" s="57"/>
      <c r="D2" s="57"/>
      <c r="E2" s="57"/>
      <c r="F2" s="57"/>
      <c r="H2" s="2"/>
    </row>
    <row r="3" spans="1:8" ht="15">
      <c r="A3" s="9"/>
      <c r="B3" s="9"/>
      <c r="C3" s="9"/>
      <c r="D3" s="9"/>
      <c r="E3" s="9"/>
      <c r="F3" s="9"/>
      <c r="H3" s="2"/>
    </row>
    <row r="4" spans="1:6" ht="19.5" customHeight="1">
      <c r="A4" s="56" t="s">
        <v>0</v>
      </c>
      <c r="B4" s="56"/>
      <c r="C4" s="56"/>
      <c r="D4" s="56"/>
      <c r="E4" s="56"/>
      <c r="F4" s="56"/>
    </row>
    <row r="5" spans="1:6" ht="19.5" customHeight="1">
      <c r="A5" s="56" t="s">
        <v>17</v>
      </c>
      <c r="B5" s="56"/>
      <c r="C5" s="56"/>
      <c r="D5" s="56"/>
      <c r="E5" s="56"/>
      <c r="F5" s="56"/>
    </row>
    <row r="6" spans="1:6" ht="41.25" customHeight="1">
      <c r="A6" s="59"/>
      <c r="B6" s="59"/>
      <c r="C6" s="59"/>
      <c r="D6" s="59"/>
      <c r="E6" s="59"/>
      <c r="F6" s="59"/>
    </row>
    <row r="7" spans="1:6" ht="12.75">
      <c r="A7" s="57" t="s">
        <v>12</v>
      </c>
      <c r="B7" s="57"/>
      <c r="C7" s="57"/>
      <c r="D7" s="57"/>
      <c r="E7" s="57"/>
      <c r="F7" s="57"/>
    </row>
    <row r="8" spans="1:6" ht="20.25" customHeight="1">
      <c r="A8" s="56" t="s">
        <v>14</v>
      </c>
      <c r="B8" s="56"/>
      <c r="C8" s="56"/>
      <c r="D8" s="56"/>
      <c r="E8" s="56"/>
      <c r="F8" s="56"/>
    </row>
    <row r="9" spans="1:6" ht="20.25" customHeight="1">
      <c r="A9" s="56" t="s">
        <v>13</v>
      </c>
      <c r="B9" s="56"/>
      <c r="C9" s="56"/>
      <c r="D9" s="56"/>
      <c r="E9" s="56"/>
      <c r="F9" s="56"/>
    </row>
    <row r="10" spans="1:6" ht="30.75" customHeight="1">
      <c r="A10" s="58" t="s">
        <v>15</v>
      </c>
      <c r="B10" s="58"/>
      <c r="C10" s="58"/>
      <c r="D10" s="58"/>
      <c r="E10" s="58"/>
      <c r="F10" s="58"/>
    </row>
    <row r="11" spans="1:6" ht="20.25" customHeight="1">
      <c r="A11" s="58" t="s">
        <v>81</v>
      </c>
      <c r="B11" s="58"/>
      <c r="C11" s="58"/>
      <c r="D11" s="58"/>
      <c r="E11" s="58"/>
      <c r="F11" s="58"/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F13" s="3" t="s">
        <v>16</v>
      </c>
    </row>
    <row r="14" spans="1:7" ht="27" customHeight="1">
      <c r="A14" s="60" t="s">
        <v>1</v>
      </c>
      <c r="B14" s="61" t="s">
        <v>2</v>
      </c>
      <c r="C14" s="61" t="s">
        <v>23</v>
      </c>
      <c r="D14" s="62" t="s">
        <v>24</v>
      </c>
      <c r="E14" s="63"/>
      <c r="F14" s="63"/>
      <c r="G14" s="17"/>
    </row>
    <row r="15" spans="1:7" ht="27.75" customHeight="1">
      <c r="A15" s="60"/>
      <c r="B15" s="61"/>
      <c r="C15" s="61"/>
      <c r="D15" s="10">
        <v>2024</v>
      </c>
      <c r="E15" s="10">
        <v>2025</v>
      </c>
      <c r="F15" s="10">
        <v>2026</v>
      </c>
      <c r="G15" s="17"/>
    </row>
    <row r="16" spans="1:7" ht="15.75">
      <c r="A16" s="7">
        <v>1</v>
      </c>
      <c r="B16" s="7">
        <v>2</v>
      </c>
      <c r="C16" s="14">
        <v>3</v>
      </c>
      <c r="D16" s="7">
        <v>4</v>
      </c>
      <c r="E16" s="7">
        <v>5</v>
      </c>
      <c r="F16" s="25">
        <v>6</v>
      </c>
      <c r="G16" s="17"/>
    </row>
    <row r="17" spans="1:9" ht="19.5" customHeight="1">
      <c r="A17" s="11">
        <v>2110</v>
      </c>
      <c r="B17" s="4" t="s">
        <v>3</v>
      </c>
      <c r="C17" s="15">
        <f>D17+E17+F17</f>
        <v>0</v>
      </c>
      <c r="D17" s="15"/>
      <c r="E17" s="15"/>
      <c r="F17" s="15"/>
      <c r="G17" s="29"/>
      <c r="H17" s="29"/>
      <c r="I17" s="29"/>
    </row>
    <row r="18" spans="1:9" ht="19.5" customHeight="1">
      <c r="A18" s="11">
        <v>2120</v>
      </c>
      <c r="B18" s="4" t="s">
        <v>25</v>
      </c>
      <c r="C18" s="15">
        <f aca="true" t="shared" si="0" ref="C18:C24">D18+E18+F18</f>
        <v>0</v>
      </c>
      <c r="D18" s="6">
        <f>ROUND(D17*0.22,2)</f>
        <v>0</v>
      </c>
      <c r="E18" s="6">
        <f>ROUND(E17*0.22,2)</f>
        <v>0</v>
      </c>
      <c r="F18" s="6">
        <f>ROUND(F17*0.22,2)</f>
        <v>0</v>
      </c>
      <c r="G18" s="30"/>
      <c r="H18" s="30"/>
      <c r="I18" s="30"/>
    </row>
    <row r="19" spans="1:8" ht="31.5" customHeight="1">
      <c r="A19" s="11">
        <v>2210</v>
      </c>
      <c r="B19" s="4" t="s">
        <v>4</v>
      </c>
      <c r="C19" s="15">
        <f t="shared" si="0"/>
        <v>720</v>
      </c>
      <c r="D19" s="15">
        <f>1200*0.2</f>
        <v>240</v>
      </c>
      <c r="E19" s="15">
        <f>1200*0.2</f>
        <v>240</v>
      </c>
      <c r="F19" s="15">
        <f>1200*0.2</f>
        <v>240</v>
      </c>
      <c r="G19" s="13"/>
      <c r="H19" s="8"/>
    </row>
    <row r="20" spans="1:7" ht="19.5" customHeight="1">
      <c r="A20" s="11">
        <v>2240</v>
      </c>
      <c r="B20" s="4" t="s">
        <v>5</v>
      </c>
      <c r="C20" s="15">
        <f t="shared" si="0"/>
        <v>0</v>
      </c>
      <c r="D20" s="15"/>
      <c r="E20" s="15"/>
      <c r="F20" s="15"/>
      <c r="G20" s="19"/>
    </row>
    <row r="21" spans="1:13" ht="34.5" customHeight="1">
      <c r="A21" s="11">
        <v>2250</v>
      </c>
      <c r="B21" s="4" t="s">
        <v>6</v>
      </c>
      <c r="C21" s="15">
        <f t="shared" si="0"/>
        <v>0</v>
      </c>
      <c r="D21" s="15"/>
      <c r="E21" s="15"/>
      <c r="F21" s="15"/>
      <c r="G21" s="13"/>
      <c r="M21" s="8"/>
    </row>
    <row r="22" spans="1:7" ht="33.75" customHeight="1">
      <c r="A22" s="11">
        <v>2270</v>
      </c>
      <c r="B22" s="4" t="s">
        <v>7</v>
      </c>
      <c r="C22" s="15">
        <f t="shared" si="0"/>
        <v>0</v>
      </c>
      <c r="D22" s="15"/>
      <c r="E22" s="15"/>
      <c r="F22" s="15"/>
      <c r="G22" s="13"/>
    </row>
    <row r="23" spans="1:8" ht="19.5" customHeight="1">
      <c r="A23" s="11">
        <v>2800</v>
      </c>
      <c r="B23" s="4" t="s">
        <v>8</v>
      </c>
      <c r="C23" s="15">
        <f t="shared" si="0"/>
        <v>0</v>
      </c>
      <c r="D23" s="15"/>
      <c r="E23" s="15"/>
      <c r="F23" s="15"/>
      <c r="G23" s="17"/>
      <c r="H23" s="8"/>
    </row>
    <row r="24" spans="1:7" ht="19.5" customHeight="1">
      <c r="A24" s="5"/>
      <c r="B24" s="4" t="s">
        <v>9</v>
      </c>
      <c r="C24" s="15">
        <f t="shared" si="0"/>
        <v>0</v>
      </c>
      <c r="D24" s="6">
        <f>ROUND(D17*0.4,2)</f>
        <v>0</v>
      </c>
      <c r="E24" s="6">
        <f>ROUND(E17*0.4,2)</f>
        <v>0</v>
      </c>
      <c r="F24" s="6">
        <f>ROUND(F17*0.4,2)</f>
        <v>0</v>
      </c>
      <c r="G24" s="18"/>
    </row>
    <row r="25" spans="1:7" ht="33" customHeight="1">
      <c r="A25" s="5"/>
      <c r="B25" s="4" t="s">
        <v>10</v>
      </c>
      <c r="C25" s="15">
        <f>D25+E25+F25</f>
        <v>720</v>
      </c>
      <c r="D25" s="15">
        <f>SUM(D17:D24)</f>
        <v>240</v>
      </c>
      <c r="E25" s="15">
        <f>SUM(E17:E24)</f>
        <v>240</v>
      </c>
      <c r="F25" s="15">
        <f>SUM(F17:F24)</f>
        <v>240</v>
      </c>
      <c r="G25" s="20"/>
    </row>
    <row r="26" spans="1:7" ht="30.75" customHeight="1">
      <c r="A26" s="1"/>
      <c r="B26" s="1"/>
      <c r="C26" s="1"/>
      <c r="D26" s="1"/>
      <c r="E26" s="1"/>
      <c r="F26" s="1"/>
      <c r="G26" s="24"/>
    </row>
    <row r="27" spans="1:6" ht="17.25" customHeight="1">
      <c r="A27" s="1" t="s">
        <v>20</v>
      </c>
      <c r="B27" s="1"/>
      <c r="C27" s="1"/>
      <c r="D27" s="1" t="s">
        <v>26</v>
      </c>
      <c r="F27" s="1"/>
    </row>
    <row r="28" spans="1:6" ht="21" customHeight="1">
      <c r="A28" s="1"/>
      <c r="B28" s="1"/>
      <c r="C28" s="1"/>
      <c r="D28" s="1"/>
      <c r="E28" s="1"/>
      <c r="F28" s="1"/>
    </row>
    <row r="29" spans="1:6" ht="18" customHeight="1">
      <c r="A29" s="1" t="s">
        <v>21</v>
      </c>
      <c r="B29" s="1"/>
      <c r="C29" s="1"/>
      <c r="D29" s="1" t="s">
        <v>44</v>
      </c>
      <c r="F29" s="1"/>
    </row>
    <row r="30" spans="1:6" ht="21" customHeight="1">
      <c r="A30" s="1"/>
      <c r="B30" s="1"/>
      <c r="C30" s="1"/>
      <c r="D30" s="1"/>
      <c r="E30" s="1"/>
      <c r="F30" s="1"/>
    </row>
    <row r="31" spans="1:6" ht="18" customHeight="1">
      <c r="A31" s="1" t="s">
        <v>22</v>
      </c>
      <c r="B31" s="1"/>
      <c r="C31" s="1"/>
      <c r="D31" s="1" t="s">
        <v>27</v>
      </c>
      <c r="F31" s="1"/>
    </row>
    <row r="32" spans="1:6" ht="21" customHeight="1">
      <c r="A32" s="1"/>
      <c r="B32" s="1"/>
      <c r="C32" s="1"/>
      <c r="D32" s="1"/>
      <c r="E32" s="1"/>
      <c r="F32" s="1"/>
    </row>
    <row r="33" spans="1:6" ht="18" customHeight="1">
      <c r="A33" s="1" t="s">
        <v>11</v>
      </c>
      <c r="B33" s="1"/>
      <c r="C33" s="1"/>
      <c r="D33" s="1"/>
      <c r="E33" s="1"/>
      <c r="F33" s="1"/>
    </row>
  </sheetData>
  <sheetProtection/>
  <mergeCells count="14">
    <mergeCell ref="A14:A15"/>
    <mergeCell ref="B14:B15"/>
    <mergeCell ref="C14:C15"/>
    <mergeCell ref="D14:F14"/>
    <mergeCell ref="A1:F1"/>
    <mergeCell ref="A2:F2"/>
    <mergeCell ref="A9:F9"/>
    <mergeCell ref="A10:F10"/>
    <mergeCell ref="A11:F11"/>
    <mergeCell ref="A4:F4"/>
    <mergeCell ref="A5:F5"/>
    <mergeCell ref="A8:F8"/>
    <mergeCell ref="A7:F7"/>
    <mergeCell ref="A6:F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I2" sqref="I2"/>
    </sheetView>
  </sheetViews>
  <sheetFormatPr defaultColWidth="9.00390625" defaultRowHeight="12.75"/>
  <sheetData>
    <row r="1" spans="1:19" ht="12.75">
      <c r="A1" s="88" t="s">
        <v>73</v>
      </c>
      <c r="B1" s="89"/>
      <c r="C1" s="89"/>
      <c r="D1" s="89"/>
      <c r="E1" s="89"/>
      <c r="F1" s="89"/>
      <c r="G1" s="90"/>
      <c r="H1" s="46"/>
      <c r="I1" s="52" t="s">
        <v>76</v>
      </c>
      <c r="J1" s="53"/>
      <c r="K1" s="53"/>
      <c r="L1" s="53"/>
      <c r="M1" s="53"/>
      <c r="N1" s="53" t="s">
        <v>74</v>
      </c>
      <c r="O1" s="54"/>
      <c r="S1" s="55" t="s">
        <v>75</v>
      </c>
    </row>
    <row r="2" spans="1:22" ht="25.5">
      <c r="A2" s="91" t="s">
        <v>28</v>
      </c>
      <c r="B2" s="92"/>
      <c r="C2" s="26" t="s">
        <v>29</v>
      </c>
      <c r="D2" s="26" t="s">
        <v>46</v>
      </c>
      <c r="E2" s="49">
        <v>0.5</v>
      </c>
      <c r="F2" s="49">
        <v>0.25</v>
      </c>
      <c r="G2" s="49">
        <v>0.75</v>
      </c>
      <c r="H2" s="49"/>
      <c r="I2" s="26" t="s">
        <v>46</v>
      </c>
      <c r="J2" s="49">
        <v>0.5</v>
      </c>
      <c r="K2" s="49">
        <v>0.25</v>
      </c>
      <c r="L2" s="49">
        <v>0.75</v>
      </c>
      <c r="N2" s="26" t="s">
        <v>46</v>
      </c>
      <c r="O2" s="49">
        <v>0.5</v>
      </c>
      <c r="P2" s="49">
        <v>0.25</v>
      </c>
      <c r="Q2" s="49">
        <v>0.75</v>
      </c>
      <c r="S2" s="26" t="s">
        <v>46</v>
      </c>
      <c r="T2" s="49">
        <v>0.5</v>
      </c>
      <c r="U2" s="49">
        <v>0.25</v>
      </c>
      <c r="V2" s="49">
        <v>0.75</v>
      </c>
    </row>
    <row r="3" spans="1:22" ht="12.75" customHeight="1">
      <c r="A3" s="79" t="s">
        <v>30</v>
      </c>
      <c r="B3" s="80"/>
      <c r="C3" s="27">
        <v>17</v>
      </c>
      <c r="D3" s="31">
        <v>9585</v>
      </c>
      <c r="E3" s="47">
        <v>4792.5</v>
      </c>
      <c r="F3" s="47">
        <v>2396.25</v>
      </c>
      <c r="G3" s="47">
        <v>7188.75</v>
      </c>
      <c r="H3" s="47"/>
      <c r="I3" s="31">
        <v>10800</v>
      </c>
      <c r="J3" s="47">
        <v>5400</v>
      </c>
      <c r="K3" s="47">
        <v>2700</v>
      </c>
      <c r="L3" s="47">
        <v>8100</v>
      </c>
      <c r="N3" s="31">
        <v>11298</v>
      </c>
      <c r="O3" s="47">
        <v>5649</v>
      </c>
      <c r="P3" s="47">
        <v>2824.5</v>
      </c>
      <c r="Q3" s="47">
        <v>8473.5</v>
      </c>
      <c r="S3" s="31">
        <v>12090</v>
      </c>
      <c r="T3" s="47">
        <v>6045</v>
      </c>
      <c r="U3" s="47">
        <v>3022.5</v>
      </c>
      <c r="V3" s="47">
        <v>9067.5</v>
      </c>
    </row>
    <row r="4" spans="1:22" ht="12.75">
      <c r="A4" s="81"/>
      <c r="B4" s="82"/>
      <c r="C4" s="27">
        <v>18</v>
      </c>
      <c r="D4" s="31">
        <v>10256</v>
      </c>
      <c r="E4" s="47">
        <v>5128</v>
      </c>
      <c r="F4" s="47">
        <v>2564</v>
      </c>
      <c r="G4" s="47">
        <v>7692</v>
      </c>
      <c r="H4" s="47"/>
      <c r="I4" s="31">
        <v>11556</v>
      </c>
      <c r="J4" s="47">
        <v>5778</v>
      </c>
      <c r="K4" s="47">
        <v>2889</v>
      </c>
      <c r="L4" s="47">
        <v>8667</v>
      </c>
      <c r="N4" s="31">
        <v>12089</v>
      </c>
      <c r="O4" s="47">
        <v>6044.5</v>
      </c>
      <c r="P4" s="47">
        <v>3022.25</v>
      </c>
      <c r="Q4" s="47">
        <v>9066.75</v>
      </c>
      <c r="S4" s="31">
        <v>12936</v>
      </c>
      <c r="T4" s="47">
        <v>6468</v>
      </c>
      <c r="U4" s="47">
        <v>3234</v>
      </c>
      <c r="V4" s="47">
        <v>9702</v>
      </c>
    </row>
    <row r="5" spans="1:22" ht="12.75">
      <c r="A5" s="81"/>
      <c r="B5" s="82"/>
      <c r="C5" s="27">
        <v>19</v>
      </c>
      <c r="D5" s="31">
        <v>10927</v>
      </c>
      <c r="E5" s="47">
        <v>5463.5</v>
      </c>
      <c r="F5" s="47">
        <v>2731.75</v>
      </c>
      <c r="G5" s="47">
        <v>8195.25</v>
      </c>
      <c r="H5" s="47"/>
      <c r="I5" s="31">
        <v>12312</v>
      </c>
      <c r="J5" s="47">
        <v>6156</v>
      </c>
      <c r="K5" s="47">
        <v>3078</v>
      </c>
      <c r="L5" s="47">
        <v>9234</v>
      </c>
      <c r="N5" s="31">
        <v>12880</v>
      </c>
      <c r="O5" s="47">
        <v>6440</v>
      </c>
      <c r="P5" s="47">
        <v>3220</v>
      </c>
      <c r="Q5" s="47">
        <v>9660</v>
      </c>
      <c r="S5" s="31">
        <v>13783</v>
      </c>
      <c r="T5" s="47">
        <v>6891.5</v>
      </c>
      <c r="U5" s="47">
        <v>3445.75</v>
      </c>
      <c r="V5" s="47">
        <v>10337.25</v>
      </c>
    </row>
    <row r="6" spans="1:22" ht="12.75">
      <c r="A6" s="83"/>
      <c r="B6" s="84"/>
      <c r="C6" s="27">
        <v>20</v>
      </c>
      <c r="D6" s="31">
        <v>11630</v>
      </c>
      <c r="E6" s="47">
        <v>5815</v>
      </c>
      <c r="F6" s="47">
        <v>2907.5</v>
      </c>
      <c r="G6" s="47">
        <v>8722.5</v>
      </c>
      <c r="H6" s="47"/>
      <c r="I6" s="31">
        <v>13104</v>
      </c>
      <c r="J6" s="47">
        <v>6552</v>
      </c>
      <c r="K6" s="47">
        <v>3276</v>
      </c>
      <c r="L6" s="47">
        <v>9828</v>
      </c>
      <c r="N6" s="31">
        <v>13708</v>
      </c>
      <c r="O6" s="47">
        <v>6854</v>
      </c>
      <c r="P6" s="47">
        <v>3427</v>
      </c>
      <c r="Q6" s="47">
        <v>10281</v>
      </c>
      <c r="S6" s="31">
        <v>14669</v>
      </c>
      <c r="T6" s="47">
        <v>7334.5</v>
      </c>
      <c r="U6" s="47">
        <v>3667.25</v>
      </c>
      <c r="V6" s="47">
        <v>11001.75</v>
      </c>
    </row>
    <row r="7" spans="1:22" ht="12.75" customHeight="1">
      <c r="A7" s="79" t="s">
        <v>31</v>
      </c>
      <c r="B7" s="80"/>
      <c r="C7" s="27">
        <v>15</v>
      </c>
      <c r="D7" s="31">
        <v>8243</v>
      </c>
      <c r="E7" s="47">
        <v>4121.5</v>
      </c>
      <c r="F7" s="47">
        <v>2060.75</v>
      </c>
      <c r="G7" s="47">
        <v>6182.25</v>
      </c>
      <c r="H7" s="47"/>
      <c r="I7" s="31">
        <v>9288</v>
      </c>
      <c r="J7" s="47">
        <v>4644</v>
      </c>
      <c r="K7" s="47">
        <v>2322</v>
      </c>
      <c r="L7" s="47">
        <v>6966</v>
      </c>
      <c r="N7" s="31">
        <v>9716</v>
      </c>
      <c r="O7" s="47">
        <v>4858</v>
      </c>
      <c r="P7" s="47">
        <v>2429</v>
      </c>
      <c r="Q7" s="47">
        <v>7287</v>
      </c>
      <c r="S7" s="31">
        <v>10397</v>
      </c>
      <c r="T7" s="47">
        <v>5198.5</v>
      </c>
      <c r="U7" s="47">
        <v>2599.25</v>
      </c>
      <c r="V7" s="47">
        <v>7797.75</v>
      </c>
    </row>
    <row r="8" spans="1:22" ht="12.75">
      <c r="A8" s="81"/>
      <c r="B8" s="82"/>
      <c r="C8" s="27">
        <v>16</v>
      </c>
      <c r="D8" s="31">
        <v>8914</v>
      </c>
      <c r="E8" s="47">
        <v>4457</v>
      </c>
      <c r="F8" s="47">
        <v>2228.5</v>
      </c>
      <c r="G8" s="47">
        <v>6685.5</v>
      </c>
      <c r="H8" s="47"/>
      <c r="I8" s="31">
        <v>10044</v>
      </c>
      <c r="J8" s="47">
        <v>5022</v>
      </c>
      <c r="K8" s="47">
        <v>2511</v>
      </c>
      <c r="L8" s="47">
        <v>7533</v>
      </c>
      <c r="N8" s="31">
        <v>10507</v>
      </c>
      <c r="O8" s="47">
        <v>5253.5</v>
      </c>
      <c r="P8" s="47">
        <v>2626.75</v>
      </c>
      <c r="Q8" s="47">
        <v>7880.25</v>
      </c>
      <c r="S8" s="31">
        <v>11244</v>
      </c>
      <c r="T8" s="47">
        <v>5622</v>
      </c>
      <c r="U8" s="47">
        <v>2811</v>
      </c>
      <c r="V8" s="47">
        <v>8433</v>
      </c>
    </row>
    <row r="9" spans="1:22" ht="12.75">
      <c r="A9" s="81"/>
      <c r="B9" s="82"/>
      <c r="C9" s="27">
        <v>17</v>
      </c>
      <c r="D9" s="31">
        <v>9585</v>
      </c>
      <c r="E9" s="47">
        <v>4792.5</v>
      </c>
      <c r="F9" s="47">
        <v>2396.25</v>
      </c>
      <c r="G9" s="47">
        <v>7188.75</v>
      </c>
      <c r="H9" s="47"/>
      <c r="I9" s="31">
        <v>10800</v>
      </c>
      <c r="J9" s="47">
        <v>5400</v>
      </c>
      <c r="K9" s="47">
        <v>2700</v>
      </c>
      <c r="L9" s="47">
        <v>8100</v>
      </c>
      <c r="N9" s="31">
        <v>11298</v>
      </c>
      <c r="O9" s="47">
        <v>5649</v>
      </c>
      <c r="P9" s="47">
        <v>2824.5</v>
      </c>
      <c r="Q9" s="47">
        <v>8473.5</v>
      </c>
      <c r="S9" s="31">
        <v>12090</v>
      </c>
      <c r="T9" s="47">
        <v>6045</v>
      </c>
      <c r="U9" s="47">
        <v>3022.5</v>
      </c>
      <c r="V9" s="47">
        <v>9067.5</v>
      </c>
    </row>
    <row r="10" spans="1:22" ht="12.75">
      <c r="A10" s="81"/>
      <c r="B10" s="82"/>
      <c r="C10" s="27">
        <v>18</v>
      </c>
      <c r="D10" s="31">
        <v>10256</v>
      </c>
      <c r="E10" s="47">
        <v>5128</v>
      </c>
      <c r="F10" s="47">
        <v>2564</v>
      </c>
      <c r="G10" s="47">
        <v>7692</v>
      </c>
      <c r="H10" s="47"/>
      <c r="I10" s="31">
        <v>11556</v>
      </c>
      <c r="J10" s="47">
        <v>5778</v>
      </c>
      <c r="K10" s="47">
        <v>2889</v>
      </c>
      <c r="L10" s="47">
        <v>8667</v>
      </c>
      <c r="N10" s="31">
        <v>12089</v>
      </c>
      <c r="O10" s="47">
        <v>6044.5</v>
      </c>
      <c r="P10" s="47">
        <v>3022.25</v>
      </c>
      <c r="Q10" s="47">
        <v>9066.75</v>
      </c>
      <c r="S10" s="31">
        <v>12936</v>
      </c>
      <c r="T10" s="47">
        <v>6468</v>
      </c>
      <c r="U10" s="47">
        <v>3234</v>
      </c>
      <c r="V10" s="47">
        <v>9702</v>
      </c>
    </row>
    <row r="11" spans="1:22" ht="12.75">
      <c r="A11" s="83"/>
      <c r="B11" s="84"/>
      <c r="C11" s="27">
        <v>19</v>
      </c>
      <c r="D11" s="31">
        <v>10927</v>
      </c>
      <c r="E11" s="47">
        <v>5463.5</v>
      </c>
      <c r="F11" s="47">
        <v>2731.75</v>
      </c>
      <c r="G11" s="47">
        <v>8195.25</v>
      </c>
      <c r="H11" s="47"/>
      <c r="I11" s="31">
        <v>12312</v>
      </c>
      <c r="J11" s="47">
        <v>6156</v>
      </c>
      <c r="K11" s="47">
        <v>3078</v>
      </c>
      <c r="L11" s="47">
        <v>9234</v>
      </c>
      <c r="N11" s="31">
        <v>12880</v>
      </c>
      <c r="O11" s="47">
        <v>6440</v>
      </c>
      <c r="P11" s="47">
        <v>3220</v>
      </c>
      <c r="Q11" s="47">
        <v>9660</v>
      </c>
      <c r="S11" s="31">
        <v>13783</v>
      </c>
      <c r="T11" s="47">
        <v>6891.5</v>
      </c>
      <c r="U11" s="47">
        <v>3445.75</v>
      </c>
      <c r="V11" s="47">
        <v>10337.25</v>
      </c>
    </row>
    <row r="12" spans="1:22" ht="12.75" customHeight="1">
      <c r="A12" s="79" t="s">
        <v>32</v>
      </c>
      <c r="B12" s="80"/>
      <c r="C12" s="27">
        <v>14</v>
      </c>
      <c r="D12" s="31">
        <v>7732</v>
      </c>
      <c r="E12" s="47">
        <v>3866</v>
      </c>
      <c r="F12" s="47">
        <v>1933</v>
      </c>
      <c r="G12" s="47">
        <v>5799</v>
      </c>
      <c r="H12" s="47"/>
      <c r="I12" s="31">
        <v>8712</v>
      </c>
      <c r="J12" s="47">
        <v>4356</v>
      </c>
      <c r="K12" s="47">
        <v>2178</v>
      </c>
      <c r="L12" s="47">
        <v>6534</v>
      </c>
      <c r="N12" s="31">
        <v>9114</v>
      </c>
      <c r="O12" s="47">
        <v>4557</v>
      </c>
      <c r="P12" s="47">
        <v>2278.5</v>
      </c>
      <c r="Q12" s="47">
        <v>6835.5</v>
      </c>
      <c r="S12" s="31">
        <v>9753</v>
      </c>
      <c r="T12" s="47">
        <v>4876.5</v>
      </c>
      <c r="U12" s="47">
        <v>2438.25</v>
      </c>
      <c r="V12" s="47">
        <v>7314.75</v>
      </c>
    </row>
    <row r="13" spans="1:22" ht="12.75">
      <c r="A13" s="81"/>
      <c r="B13" s="82"/>
      <c r="C13" s="27">
        <v>15</v>
      </c>
      <c r="D13" s="31">
        <v>8243</v>
      </c>
      <c r="E13" s="47">
        <v>4121.5</v>
      </c>
      <c r="F13" s="47">
        <v>2060.75</v>
      </c>
      <c r="G13" s="47">
        <v>6182.25</v>
      </c>
      <c r="H13" s="47"/>
      <c r="I13" s="31">
        <v>9288</v>
      </c>
      <c r="J13" s="47">
        <v>4644</v>
      </c>
      <c r="K13" s="47">
        <v>2322</v>
      </c>
      <c r="L13" s="47">
        <v>6966</v>
      </c>
      <c r="N13" s="31">
        <v>9716</v>
      </c>
      <c r="O13" s="47">
        <v>4858</v>
      </c>
      <c r="P13" s="47">
        <v>2429</v>
      </c>
      <c r="Q13" s="47">
        <v>7287</v>
      </c>
      <c r="S13" s="31">
        <v>10397</v>
      </c>
      <c r="T13" s="47">
        <v>5198.5</v>
      </c>
      <c r="U13" s="47">
        <v>2599.25</v>
      </c>
      <c r="V13" s="47">
        <v>7797.75</v>
      </c>
    </row>
    <row r="14" spans="1:22" ht="12.75">
      <c r="A14" s="81"/>
      <c r="B14" s="82"/>
      <c r="C14" s="27">
        <v>16</v>
      </c>
      <c r="D14" s="31">
        <v>8914</v>
      </c>
      <c r="E14" s="47">
        <v>4457</v>
      </c>
      <c r="F14" s="47">
        <v>2228.5</v>
      </c>
      <c r="G14" s="47">
        <v>6685.5</v>
      </c>
      <c r="H14" s="47"/>
      <c r="I14" s="31">
        <v>10044</v>
      </c>
      <c r="J14" s="47">
        <v>5022</v>
      </c>
      <c r="K14" s="47">
        <v>2511</v>
      </c>
      <c r="L14" s="47">
        <v>7533</v>
      </c>
      <c r="N14" s="31">
        <v>10507</v>
      </c>
      <c r="O14" s="47">
        <v>5253.5</v>
      </c>
      <c r="P14" s="47">
        <v>2626.75</v>
      </c>
      <c r="Q14" s="47">
        <v>7880.25</v>
      </c>
      <c r="S14" s="31">
        <v>11244</v>
      </c>
      <c r="T14" s="47">
        <v>5622</v>
      </c>
      <c r="U14" s="47">
        <v>2811</v>
      </c>
      <c r="V14" s="47">
        <v>8433</v>
      </c>
    </row>
    <row r="15" spans="1:22" ht="12.75">
      <c r="A15" s="81"/>
      <c r="B15" s="82"/>
      <c r="C15" s="27">
        <v>17</v>
      </c>
      <c r="D15" s="31">
        <v>9585</v>
      </c>
      <c r="E15" s="47">
        <v>4792.5</v>
      </c>
      <c r="F15" s="47">
        <v>2396.25</v>
      </c>
      <c r="G15" s="47">
        <v>7188.75</v>
      </c>
      <c r="H15" s="47"/>
      <c r="I15" s="31">
        <v>10800</v>
      </c>
      <c r="J15" s="47">
        <v>5400</v>
      </c>
      <c r="K15" s="47">
        <v>2700</v>
      </c>
      <c r="L15" s="47">
        <v>8100</v>
      </c>
      <c r="N15" s="31">
        <v>11298</v>
      </c>
      <c r="O15" s="47">
        <v>5649</v>
      </c>
      <c r="P15" s="47">
        <v>2824.5</v>
      </c>
      <c r="Q15" s="47">
        <v>8473.5</v>
      </c>
      <c r="S15" s="31">
        <v>12090</v>
      </c>
      <c r="T15" s="47">
        <v>6045</v>
      </c>
      <c r="U15" s="47">
        <v>3022.5</v>
      </c>
      <c r="V15" s="47">
        <v>9067.5</v>
      </c>
    </row>
    <row r="16" spans="1:22" ht="12.75">
      <c r="A16" s="83"/>
      <c r="B16" s="84"/>
      <c r="C16" s="27">
        <v>18</v>
      </c>
      <c r="D16" s="31">
        <v>10256</v>
      </c>
      <c r="E16" s="47">
        <v>5128</v>
      </c>
      <c r="F16" s="47">
        <v>2564</v>
      </c>
      <c r="G16" s="47">
        <v>7692</v>
      </c>
      <c r="H16" s="47"/>
      <c r="I16" s="31">
        <v>11556</v>
      </c>
      <c r="J16" s="47">
        <v>5778</v>
      </c>
      <c r="K16" s="47">
        <v>2889</v>
      </c>
      <c r="L16" s="47">
        <v>8667</v>
      </c>
      <c r="N16" s="31">
        <v>12089</v>
      </c>
      <c r="O16" s="47">
        <v>6044.5</v>
      </c>
      <c r="P16" s="47">
        <v>3022.25</v>
      </c>
      <c r="Q16" s="47">
        <v>9066.75</v>
      </c>
      <c r="S16" s="31">
        <v>12936</v>
      </c>
      <c r="T16" s="47">
        <v>6468</v>
      </c>
      <c r="U16" s="47">
        <v>3234</v>
      </c>
      <c r="V16" s="47">
        <v>9702</v>
      </c>
    </row>
    <row r="17" spans="1:22" ht="12.75" customHeight="1">
      <c r="A17" s="79" t="s">
        <v>33</v>
      </c>
      <c r="B17" s="80"/>
      <c r="C17" s="27">
        <v>12</v>
      </c>
      <c r="D17" s="31">
        <v>6773</v>
      </c>
      <c r="E17" s="47">
        <v>3386.5</v>
      </c>
      <c r="F17" s="47">
        <v>1693.25</v>
      </c>
      <c r="G17" s="47">
        <v>5079.75</v>
      </c>
      <c r="H17" s="47"/>
      <c r="I17" s="31">
        <v>7632</v>
      </c>
      <c r="J17" s="47">
        <v>3816</v>
      </c>
      <c r="K17" s="47">
        <v>1908</v>
      </c>
      <c r="L17" s="47">
        <v>5724</v>
      </c>
      <c r="N17" s="31">
        <v>7984</v>
      </c>
      <c r="O17" s="47">
        <v>3992</v>
      </c>
      <c r="P17" s="47">
        <v>1996</v>
      </c>
      <c r="Q17" s="47">
        <v>5988</v>
      </c>
      <c r="S17" s="31">
        <v>8544</v>
      </c>
      <c r="T17" s="47">
        <v>4272</v>
      </c>
      <c r="U17" s="47">
        <v>2136</v>
      </c>
      <c r="V17" s="47">
        <v>6408</v>
      </c>
    </row>
    <row r="18" spans="1:22" ht="12.75">
      <c r="A18" s="81"/>
      <c r="B18" s="82"/>
      <c r="C18" s="27">
        <v>13</v>
      </c>
      <c r="D18" s="31">
        <v>7253</v>
      </c>
      <c r="E18" s="47">
        <v>3626.5</v>
      </c>
      <c r="F18" s="47">
        <v>1813.25</v>
      </c>
      <c r="G18" s="47">
        <v>5439.75</v>
      </c>
      <c r="H18" s="47"/>
      <c r="I18" s="31">
        <v>8172</v>
      </c>
      <c r="J18" s="47">
        <v>4086</v>
      </c>
      <c r="K18" s="47">
        <v>2043</v>
      </c>
      <c r="L18" s="47">
        <v>6129</v>
      </c>
      <c r="N18" s="31">
        <v>8549</v>
      </c>
      <c r="O18" s="47">
        <v>4274.5</v>
      </c>
      <c r="P18" s="47">
        <v>2137.25</v>
      </c>
      <c r="Q18" s="47">
        <v>6411.75</v>
      </c>
      <c r="S18" s="31">
        <v>9148</v>
      </c>
      <c r="T18" s="47">
        <v>4574</v>
      </c>
      <c r="U18" s="47">
        <v>2287</v>
      </c>
      <c r="V18" s="47">
        <v>6861</v>
      </c>
    </row>
    <row r="19" spans="1:22" ht="12.75">
      <c r="A19" s="81"/>
      <c r="B19" s="82"/>
      <c r="C19" s="27">
        <v>14</v>
      </c>
      <c r="D19" s="31">
        <v>7732</v>
      </c>
      <c r="E19" s="47">
        <v>3866</v>
      </c>
      <c r="F19" s="47">
        <v>1933</v>
      </c>
      <c r="G19" s="47">
        <v>5799</v>
      </c>
      <c r="H19" s="47"/>
      <c r="I19" s="31">
        <v>8712</v>
      </c>
      <c r="J19" s="47">
        <v>4356</v>
      </c>
      <c r="K19" s="47">
        <v>2178</v>
      </c>
      <c r="L19" s="47">
        <v>6534</v>
      </c>
      <c r="N19" s="31">
        <v>9114</v>
      </c>
      <c r="O19" s="47">
        <v>4557</v>
      </c>
      <c r="P19" s="47">
        <v>2278.5</v>
      </c>
      <c r="Q19" s="47">
        <v>6835.5</v>
      </c>
      <c r="S19" s="31">
        <v>9753</v>
      </c>
      <c r="T19" s="47">
        <v>4876.5</v>
      </c>
      <c r="U19" s="47">
        <v>2438.25</v>
      </c>
      <c r="V19" s="47">
        <v>7314.75</v>
      </c>
    </row>
    <row r="20" spans="1:22" ht="12.75">
      <c r="A20" s="81"/>
      <c r="B20" s="82"/>
      <c r="C20" s="27">
        <v>15</v>
      </c>
      <c r="D20" s="31">
        <v>8243</v>
      </c>
      <c r="E20" s="47">
        <v>4121.5</v>
      </c>
      <c r="F20" s="47">
        <v>2060.75</v>
      </c>
      <c r="G20" s="47">
        <v>6182.25</v>
      </c>
      <c r="H20" s="47"/>
      <c r="I20" s="31">
        <v>9288</v>
      </c>
      <c r="J20" s="47">
        <v>4644</v>
      </c>
      <c r="K20" s="47">
        <v>2322</v>
      </c>
      <c r="L20" s="47">
        <v>6966</v>
      </c>
      <c r="N20" s="31">
        <v>9716</v>
      </c>
      <c r="O20" s="47">
        <v>4858</v>
      </c>
      <c r="P20" s="47">
        <v>2429</v>
      </c>
      <c r="Q20" s="47">
        <v>7287</v>
      </c>
      <c r="S20" s="31">
        <v>10397</v>
      </c>
      <c r="T20" s="47">
        <v>5198.5</v>
      </c>
      <c r="U20" s="47">
        <v>2599.25</v>
      </c>
      <c r="V20" s="47">
        <v>7797.75</v>
      </c>
    </row>
    <row r="21" spans="1:22" ht="12.75">
      <c r="A21" s="81"/>
      <c r="B21" s="82"/>
      <c r="C21" s="27">
        <v>16</v>
      </c>
      <c r="D21" s="31">
        <v>8914</v>
      </c>
      <c r="E21" s="47">
        <v>4457</v>
      </c>
      <c r="F21" s="47">
        <v>2228.5</v>
      </c>
      <c r="G21" s="47">
        <v>6685.5</v>
      </c>
      <c r="H21" s="47"/>
      <c r="I21" s="31">
        <v>10044</v>
      </c>
      <c r="J21" s="47">
        <v>5022</v>
      </c>
      <c r="K21" s="47">
        <v>2511</v>
      </c>
      <c r="L21" s="47">
        <v>7533</v>
      </c>
      <c r="N21" s="31">
        <v>10507</v>
      </c>
      <c r="O21" s="47">
        <v>5253.5</v>
      </c>
      <c r="P21" s="47">
        <v>2626.75</v>
      </c>
      <c r="Q21" s="47">
        <v>7880.25</v>
      </c>
      <c r="S21" s="31">
        <v>11244</v>
      </c>
      <c r="T21" s="47">
        <v>5622</v>
      </c>
      <c r="U21" s="47">
        <v>2811</v>
      </c>
      <c r="V21" s="47">
        <v>8433</v>
      </c>
    </row>
    <row r="22" spans="1:22" ht="12.75">
      <c r="A22" s="83"/>
      <c r="B22" s="84"/>
      <c r="C22" s="27">
        <v>17</v>
      </c>
      <c r="D22" s="31">
        <v>9585</v>
      </c>
      <c r="E22" s="47">
        <v>4792.5</v>
      </c>
      <c r="F22" s="47">
        <v>2396.25</v>
      </c>
      <c r="G22" s="47">
        <v>7188.75</v>
      </c>
      <c r="H22" s="47"/>
      <c r="I22" s="31">
        <v>10800</v>
      </c>
      <c r="J22" s="47">
        <v>5400</v>
      </c>
      <c r="K22" s="47">
        <v>2700</v>
      </c>
      <c r="L22" s="47">
        <v>8100</v>
      </c>
      <c r="N22" s="31">
        <v>11298</v>
      </c>
      <c r="O22" s="47">
        <v>5649</v>
      </c>
      <c r="P22" s="47">
        <v>2824.5</v>
      </c>
      <c r="Q22" s="47">
        <v>8473.5</v>
      </c>
      <c r="S22" s="31">
        <v>12090</v>
      </c>
      <c r="T22" s="47">
        <v>6045</v>
      </c>
      <c r="U22" s="47">
        <v>3022.5</v>
      </c>
      <c r="V22" s="47">
        <v>9067.5</v>
      </c>
    </row>
    <row r="23" spans="1:22" ht="12.75" customHeight="1">
      <c r="A23" s="79" t="s">
        <v>34</v>
      </c>
      <c r="B23" s="80"/>
      <c r="C23" s="27">
        <v>10</v>
      </c>
      <c r="D23" s="31">
        <v>5815</v>
      </c>
      <c r="E23" s="47">
        <v>2907.5</v>
      </c>
      <c r="F23" s="47">
        <v>1453.75</v>
      </c>
      <c r="G23" s="47">
        <v>4361.25</v>
      </c>
      <c r="H23" s="47"/>
      <c r="I23" s="31">
        <v>6552</v>
      </c>
      <c r="J23" s="47">
        <v>3276</v>
      </c>
      <c r="K23" s="47">
        <v>1638</v>
      </c>
      <c r="L23" s="47">
        <v>4914</v>
      </c>
      <c r="N23" s="31">
        <v>6854</v>
      </c>
      <c r="O23" s="47">
        <v>3427</v>
      </c>
      <c r="P23" s="47">
        <v>1713.5</v>
      </c>
      <c r="Q23" s="47">
        <v>5140.5</v>
      </c>
      <c r="S23" s="31">
        <v>7335</v>
      </c>
      <c r="T23" s="47">
        <v>3667.5</v>
      </c>
      <c r="U23" s="47">
        <v>1833.75</v>
      </c>
      <c r="V23" s="47">
        <v>5501.25</v>
      </c>
    </row>
    <row r="24" spans="1:22" ht="12.75">
      <c r="A24" s="81"/>
      <c r="B24" s="82"/>
      <c r="C24" s="27">
        <v>11</v>
      </c>
      <c r="D24" s="31">
        <v>6294</v>
      </c>
      <c r="E24" s="47">
        <v>3147</v>
      </c>
      <c r="F24" s="47">
        <v>1573.5</v>
      </c>
      <c r="G24" s="47">
        <v>4720.5</v>
      </c>
      <c r="H24" s="47"/>
      <c r="I24" s="31">
        <v>7092</v>
      </c>
      <c r="J24" s="47">
        <v>3546</v>
      </c>
      <c r="K24" s="47">
        <v>1773</v>
      </c>
      <c r="L24" s="47">
        <v>5319</v>
      </c>
      <c r="N24" s="31">
        <v>7419</v>
      </c>
      <c r="O24" s="47">
        <v>3709.5</v>
      </c>
      <c r="P24" s="47">
        <v>1854.75</v>
      </c>
      <c r="Q24" s="47">
        <v>5564.25</v>
      </c>
      <c r="S24" s="31">
        <v>7939</v>
      </c>
      <c r="T24" s="47">
        <v>3969.5</v>
      </c>
      <c r="U24" s="47">
        <v>1984.75</v>
      </c>
      <c r="V24" s="47">
        <v>5954.25</v>
      </c>
    </row>
    <row r="25" spans="1:22" ht="12.75">
      <c r="A25" s="81"/>
      <c r="B25" s="82"/>
      <c r="C25" s="27">
        <v>12</v>
      </c>
      <c r="D25" s="31">
        <v>6773</v>
      </c>
      <c r="E25" s="47">
        <v>3386.5</v>
      </c>
      <c r="F25" s="47">
        <v>1693.25</v>
      </c>
      <c r="G25" s="47">
        <v>5079.75</v>
      </c>
      <c r="H25" s="47"/>
      <c r="I25" s="31">
        <v>7632</v>
      </c>
      <c r="J25" s="47">
        <v>3816</v>
      </c>
      <c r="K25" s="47">
        <v>1908</v>
      </c>
      <c r="L25" s="47">
        <v>5724</v>
      </c>
      <c r="N25" s="31">
        <v>7984</v>
      </c>
      <c r="O25" s="47">
        <v>3992</v>
      </c>
      <c r="P25" s="47">
        <v>1996</v>
      </c>
      <c r="Q25" s="47">
        <v>5988</v>
      </c>
      <c r="S25" s="31">
        <v>8544</v>
      </c>
      <c r="T25" s="47">
        <v>4272</v>
      </c>
      <c r="U25" s="47">
        <v>2136</v>
      </c>
      <c r="V25" s="47">
        <v>6408</v>
      </c>
    </row>
    <row r="26" spans="1:22" ht="12.75">
      <c r="A26" s="81"/>
      <c r="B26" s="82"/>
      <c r="C26" s="27">
        <v>13</v>
      </c>
      <c r="D26" s="31">
        <v>7253</v>
      </c>
      <c r="E26" s="47">
        <v>3626.5</v>
      </c>
      <c r="F26" s="47">
        <v>1813.25</v>
      </c>
      <c r="G26" s="47">
        <v>5439.75</v>
      </c>
      <c r="H26" s="47"/>
      <c r="I26" s="31">
        <v>8172</v>
      </c>
      <c r="J26" s="47">
        <v>4086</v>
      </c>
      <c r="K26" s="47">
        <v>2043</v>
      </c>
      <c r="L26" s="47">
        <v>6129</v>
      </c>
      <c r="N26" s="31">
        <v>8549</v>
      </c>
      <c r="O26" s="47">
        <v>4274.5</v>
      </c>
      <c r="P26" s="47">
        <v>2137.25</v>
      </c>
      <c r="Q26" s="47">
        <v>6411.75</v>
      </c>
      <c r="S26" s="31">
        <v>9148</v>
      </c>
      <c r="T26" s="47">
        <v>4574</v>
      </c>
      <c r="U26" s="47">
        <v>2287</v>
      </c>
      <c r="V26" s="47">
        <v>6861</v>
      </c>
    </row>
    <row r="27" spans="1:22" ht="12.75">
      <c r="A27" s="81"/>
      <c r="B27" s="82"/>
      <c r="C27" s="27">
        <v>14</v>
      </c>
      <c r="D27" s="31">
        <v>7732</v>
      </c>
      <c r="E27" s="47">
        <v>3866</v>
      </c>
      <c r="F27" s="47">
        <v>1933</v>
      </c>
      <c r="G27" s="47">
        <v>5799</v>
      </c>
      <c r="H27" s="47"/>
      <c r="I27" s="31">
        <v>8712</v>
      </c>
      <c r="J27" s="47">
        <v>4356</v>
      </c>
      <c r="K27" s="47">
        <v>2178</v>
      </c>
      <c r="L27" s="47">
        <v>6534</v>
      </c>
      <c r="N27" s="31">
        <v>9114</v>
      </c>
      <c r="O27" s="47">
        <v>4557</v>
      </c>
      <c r="P27" s="47">
        <v>2278.5</v>
      </c>
      <c r="Q27" s="47">
        <v>6835.5</v>
      </c>
      <c r="S27" s="31">
        <v>9753</v>
      </c>
      <c r="T27" s="47">
        <v>4876.5</v>
      </c>
      <c r="U27" s="47">
        <v>2438.25</v>
      </c>
      <c r="V27" s="47">
        <v>7314.75</v>
      </c>
    </row>
    <row r="28" spans="1:22" ht="12.75">
      <c r="A28" s="83"/>
      <c r="B28" s="84"/>
      <c r="C28" s="27">
        <v>15</v>
      </c>
      <c r="D28" s="31">
        <v>8243</v>
      </c>
      <c r="E28" s="47">
        <v>4121.5</v>
      </c>
      <c r="F28" s="47">
        <v>2060.75</v>
      </c>
      <c r="G28" s="47">
        <v>6182.25</v>
      </c>
      <c r="H28" s="47"/>
      <c r="I28" s="31">
        <v>9288</v>
      </c>
      <c r="J28" s="47">
        <v>4644</v>
      </c>
      <c r="K28" s="47">
        <v>2322</v>
      </c>
      <c r="L28" s="47">
        <v>6966</v>
      </c>
      <c r="N28" s="31">
        <v>9716</v>
      </c>
      <c r="O28" s="47">
        <v>4858</v>
      </c>
      <c r="P28" s="47">
        <v>2429</v>
      </c>
      <c r="Q28" s="47">
        <v>7287</v>
      </c>
      <c r="S28" s="31">
        <v>10397</v>
      </c>
      <c r="T28" s="47">
        <v>5198.5</v>
      </c>
      <c r="U28" s="47">
        <v>2599.25</v>
      </c>
      <c r="V28" s="47">
        <v>7797.75</v>
      </c>
    </row>
    <row r="29" spans="1:8" ht="12.75" customHeight="1">
      <c r="A29" s="85" t="s">
        <v>35</v>
      </c>
      <c r="B29" s="86"/>
      <c r="C29" s="86"/>
      <c r="D29" s="86"/>
      <c r="E29" s="86"/>
      <c r="F29" s="86"/>
      <c r="G29" s="87"/>
      <c r="H29" s="50"/>
    </row>
    <row r="30" spans="1:22" ht="12.75" customHeight="1">
      <c r="A30" s="79" t="s">
        <v>36</v>
      </c>
      <c r="B30" s="80"/>
      <c r="C30" s="27">
        <v>9</v>
      </c>
      <c r="D30" s="27">
        <v>5527</v>
      </c>
      <c r="E30" s="48">
        <v>2763.5</v>
      </c>
      <c r="F30" s="48">
        <v>1381.75</v>
      </c>
      <c r="G30" s="48">
        <v>4145.25</v>
      </c>
      <c r="H30" s="48"/>
      <c r="I30" s="27">
        <v>6228</v>
      </c>
      <c r="J30" s="48">
        <v>3114</v>
      </c>
      <c r="K30" s="48">
        <v>1557</v>
      </c>
      <c r="L30" s="48">
        <v>4671</v>
      </c>
      <c r="N30" s="27">
        <v>6515</v>
      </c>
      <c r="O30" s="48">
        <v>3257.5</v>
      </c>
      <c r="P30" s="48">
        <v>1628.75</v>
      </c>
      <c r="Q30" s="48">
        <v>4886.25</v>
      </c>
      <c r="S30" s="27">
        <v>6972</v>
      </c>
      <c r="T30" s="48">
        <v>3486</v>
      </c>
      <c r="U30" s="48">
        <v>1743</v>
      </c>
      <c r="V30" s="48">
        <v>5229</v>
      </c>
    </row>
    <row r="31" spans="1:22" ht="12.75">
      <c r="A31" s="81"/>
      <c r="B31" s="82"/>
      <c r="C31" s="31">
        <v>10</v>
      </c>
      <c r="D31" s="31">
        <v>5815</v>
      </c>
      <c r="E31" s="47">
        <v>2907.5</v>
      </c>
      <c r="F31" s="47">
        <v>1453.75</v>
      </c>
      <c r="G31" s="47">
        <v>4361.25</v>
      </c>
      <c r="H31" s="47"/>
      <c r="I31" s="31">
        <v>6552</v>
      </c>
      <c r="J31" s="47">
        <v>3276</v>
      </c>
      <c r="K31" s="47">
        <v>1638</v>
      </c>
      <c r="L31" s="47">
        <v>4914</v>
      </c>
      <c r="N31" s="31">
        <v>6854</v>
      </c>
      <c r="O31" s="47">
        <v>3427</v>
      </c>
      <c r="P31" s="47">
        <v>1713.5</v>
      </c>
      <c r="Q31" s="47">
        <v>5140.5</v>
      </c>
      <c r="S31" s="31">
        <v>7335</v>
      </c>
      <c r="T31" s="47">
        <v>3667.5</v>
      </c>
      <c r="U31" s="47">
        <v>1833.75</v>
      </c>
      <c r="V31" s="47">
        <v>5501.25</v>
      </c>
    </row>
    <row r="32" spans="1:22" ht="12.75">
      <c r="A32" s="81"/>
      <c r="B32" s="82"/>
      <c r="C32" s="31">
        <v>11</v>
      </c>
      <c r="D32" s="31">
        <v>6294</v>
      </c>
      <c r="E32" s="47">
        <v>3147</v>
      </c>
      <c r="F32" s="47">
        <v>1573.5</v>
      </c>
      <c r="G32" s="47">
        <v>4720.5</v>
      </c>
      <c r="H32" s="47"/>
      <c r="I32" s="31">
        <v>7092</v>
      </c>
      <c r="J32" s="47">
        <v>3546</v>
      </c>
      <c r="K32" s="47">
        <v>1773</v>
      </c>
      <c r="L32" s="47">
        <v>5319</v>
      </c>
      <c r="N32" s="31">
        <v>7419</v>
      </c>
      <c r="O32" s="47">
        <v>3709.5</v>
      </c>
      <c r="P32" s="47">
        <v>1854.75</v>
      </c>
      <c r="Q32" s="47">
        <v>5564.25</v>
      </c>
      <c r="S32" s="31">
        <v>7939</v>
      </c>
      <c r="T32" s="47">
        <v>3969.5</v>
      </c>
      <c r="U32" s="47">
        <v>1984.75</v>
      </c>
      <c r="V32" s="47">
        <v>5954.25</v>
      </c>
    </row>
    <row r="33" spans="1:22" ht="12.75">
      <c r="A33" s="81"/>
      <c r="B33" s="82"/>
      <c r="C33" s="31">
        <v>12</v>
      </c>
      <c r="D33" s="31">
        <v>6773</v>
      </c>
      <c r="E33" s="47">
        <v>3386.5</v>
      </c>
      <c r="F33" s="47">
        <v>1693.25</v>
      </c>
      <c r="G33" s="47">
        <v>5079.75</v>
      </c>
      <c r="H33" s="47"/>
      <c r="I33" s="31">
        <v>7632</v>
      </c>
      <c r="J33" s="47">
        <v>3816</v>
      </c>
      <c r="K33" s="47">
        <v>1908</v>
      </c>
      <c r="L33" s="47">
        <v>5724</v>
      </c>
      <c r="N33" s="31">
        <v>7984</v>
      </c>
      <c r="O33" s="47">
        <v>3992</v>
      </c>
      <c r="P33" s="47">
        <v>1996</v>
      </c>
      <c r="Q33" s="47">
        <v>5988</v>
      </c>
      <c r="S33" s="31">
        <v>8544</v>
      </c>
      <c r="T33" s="47">
        <v>4272</v>
      </c>
      <c r="U33" s="47">
        <v>2136</v>
      </c>
      <c r="V33" s="47">
        <v>6408</v>
      </c>
    </row>
    <row r="34" spans="1:22" ht="12.75">
      <c r="A34" s="81"/>
      <c r="B34" s="82"/>
      <c r="C34" s="31">
        <v>13</v>
      </c>
      <c r="D34" s="31">
        <v>7253</v>
      </c>
      <c r="E34" s="47">
        <v>3626.5</v>
      </c>
      <c r="F34" s="47">
        <v>1813.25</v>
      </c>
      <c r="G34" s="47">
        <v>5439.75</v>
      </c>
      <c r="H34" s="47"/>
      <c r="I34" s="31">
        <v>8172</v>
      </c>
      <c r="J34" s="47">
        <v>4086</v>
      </c>
      <c r="K34" s="47">
        <v>2043</v>
      </c>
      <c r="L34" s="47">
        <v>6129</v>
      </c>
      <c r="N34" s="31">
        <v>8549</v>
      </c>
      <c r="O34" s="47">
        <v>4274.5</v>
      </c>
      <c r="P34" s="47">
        <v>2137.25</v>
      </c>
      <c r="Q34" s="47">
        <v>6411.75</v>
      </c>
      <c r="S34" s="31">
        <v>9148</v>
      </c>
      <c r="T34" s="47">
        <v>4574</v>
      </c>
      <c r="U34" s="47">
        <v>2287</v>
      </c>
      <c r="V34" s="47">
        <v>6861</v>
      </c>
    </row>
    <row r="35" spans="1:22" ht="12.75">
      <c r="A35" s="83"/>
      <c r="B35" s="84"/>
      <c r="C35" s="31">
        <v>14</v>
      </c>
      <c r="D35" s="31">
        <v>7732</v>
      </c>
      <c r="E35" s="47">
        <v>3866</v>
      </c>
      <c r="F35" s="47">
        <v>1933</v>
      </c>
      <c r="G35" s="47">
        <v>5799</v>
      </c>
      <c r="H35" s="47"/>
      <c r="I35" s="31">
        <v>8712</v>
      </c>
      <c r="J35" s="47">
        <v>4356</v>
      </c>
      <c r="K35" s="47">
        <v>2178</v>
      </c>
      <c r="L35" s="47">
        <v>6534</v>
      </c>
      <c r="N35" s="31">
        <v>9114</v>
      </c>
      <c r="O35" s="47">
        <v>4557</v>
      </c>
      <c r="P35" s="47">
        <v>2278.5</v>
      </c>
      <c r="Q35" s="47">
        <v>6835.5</v>
      </c>
      <c r="S35" s="31">
        <v>9753</v>
      </c>
      <c r="T35" s="47">
        <v>4876.5</v>
      </c>
      <c r="U35" s="47">
        <v>2438.25</v>
      </c>
      <c r="V35" s="47">
        <v>7314.75</v>
      </c>
    </row>
    <row r="36" spans="1:8" ht="12.75">
      <c r="A36" s="76" t="s">
        <v>37</v>
      </c>
      <c r="B36" s="77"/>
      <c r="C36" s="77"/>
      <c r="D36" s="77"/>
      <c r="E36" s="77"/>
      <c r="F36" s="77"/>
      <c r="G36" s="78"/>
      <c r="H36" s="51"/>
    </row>
    <row r="37" spans="1:22" ht="12.75">
      <c r="A37" s="68" t="s">
        <v>38</v>
      </c>
      <c r="B37" s="69"/>
      <c r="C37" s="27">
        <v>12</v>
      </c>
      <c r="D37" s="27">
        <v>6773</v>
      </c>
      <c r="E37" s="48">
        <v>3386.5</v>
      </c>
      <c r="F37" s="48">
        <v>1693.25</v>
      </c>
      <c r="G37" s="48">
        <v>5079.75</v>
      </c>
      <c r="H37" s="48"/>
      <c r="I37" s="27">
        <v>7632</v>
      </c>
      <c r="J37" s="48">
        <v>3816</v>
      </c>
      <c r="K37" s="48">
        <v>1908</v>
      </c>
      <c r="L37" s="48">
        <v>5724</v>
      </c>
      <c r="N37" s="27">
        <v>7984</v>
      </c>
      <c r="O37" s="48">
        <v>3992</v>
      </c>
      <c r="P37" s="48">
        <v>1996</v>
      </c>
      <c r="Q37" s="48">
        <v>5988</v>
      </c>
      <c r="S37" s="27">
        <v>8544</v>
      </c>
      <c r="T37" s="48">
        <v>4272</v>
      </c>
      <c r="U37" s="48">
        <v>2136</v>
      </c>
      <c r="V37" s="48">
        <v>6408</v>
      </c>
    </row>
    <row r="38" spans="1:22" ht="12.75">
      <c r="A38" s="72"/>
      <c r="B38" s="73"/>
      <c r="C38" s="27">
        <v>13</v>
      </c>
      <c r="D38" s="31">
        <v>7253</v>
      </c>
      <c r="E38" s="47">
        <v>3626.5</v>
      </c>
      <c r="F38" s="47">
        <v>1813.25</v>
      </c>
      <c r="G38" s="47">
        <v>5439.75</v>
      </c>
      <c r="H38" s="47"/>
      <c r="I38" s="31">
        <v>8172</v>
      </c>
      <c r="J38" s="47">
        <v>4086</v>
      </c>
      <c r="K38" s="47">
        <v>2043</v>
      </c>
      <c r="L38" s="47">
        <v>6129</v>
      </c>
      <c r="N38" s="31">
        <v>8549</v>
      </c>
      <c r="O38" s="47">
        <v>4274.5</v>
      </c>
      <c r="P38" s="47">
        <v>2137.25</v>
      </c>
      <c r="Q38" s="47">
        <v>6411.75</v>
      </c>
      <c r="S38" s="31">
        <v>9148</v>
      </c>
      <c r="T38" s="47">
        <v>4574</v>
      </c>
      <c r="U38" s="47">
        <v>2287</v>
      </c>
      <c r="V38" s="47">
        <v>6861</v>
      </c>
    </row>
    <row r="39" spans="1:22" ht="12.75">
      <c r="A39" s="68" t="s">
        <v>39</v>
      </c>
      <c r="B39" s="69"/>
      <c r="C39" s="27">
        <v>11</v>
      </c>
      <c r="D39" s="31">
        <v>6294</v>
      </c>
      <c r="E39" s="47">
        <v>3147</v>
      </c>
      <c r="F39" s="47">
        <v>1573.5</v>
      </c>
      <c r="G39" s="47">
        <v>4720.5</v>
      </c>
      <c r="H39" s="47"/>
      <c r="I39" s="31">
        <v>7092</v>
      </c>
      <c r="J39" s="47">
        <v>3546</v>
      </c>
      <c r="K39" s="47">
        <v>1773</v>
      </c>
      <c r="L39" s="47">
        <v>5319</v>
      </c>
      <c r="N39" s="31">
        <v>7419</v>
      </c>
      <c r="O39" s="47">
        <v>3709.5</v>
      </c>
      <c r="P39" s="47">
        <v>1854.75</v>
      </c>
      <c r="Q39" s="47">
        <v>5564.25</v>
      </c>
      <c r="S39" s="31">
        <v>7939</v>
      </c>
      <c r="T39" s="47">
        <v>3969.5</v>
      </c>
      <c r="U39" s="47">
        <v>1984.75</v>
      </c>
      <c r="V39" s="47">
        <v>5954.25</v>
      </c>
    </row>
    <row r="40" spans="1:22" ht="12.75">
      <c r="A40" s="72"/>
      <c r="B40" s="73"/>
      <c r="C40" s="27">
        <v>12</v>
      </c>
      <c r="D40" s="31">
        <v>6773</v>
      </c>
      <c r="E40" s="47">
        <v>3386.5</v>
      </c>
      <c r="F40" s="47">
        <v>1693.25</v>
      </c>
      <c r="G40" s="47">
        <v>5079.75</v>
      </c>
      <c r="H40" s="47"/>
      <c r="I40" s="31">
        <v>7632</v>
      </c>
      <c r="J40" s="47">
        <v>3816</v>
      </c>
      <c r="K40" s="47">
        <v>1908</v>
      </c>
      <c r="L40" s="47">
        <v>5724</v>
      </c>
      <c r="N40" s="31">
        <v>7984</v>
      </c>
      <c r="O40" s="47">
        <v>3992</v>
      </c>
      <c r="P40" s="47">
        <v>1996</v>
      </c>
      <c r="Q40" s="47">
        <v>5988</v>
      </c>
      <c r="S40" s="31">
        <v>8544</v>
      </c>
      <c r="T40" s="47">
        <v>4272</v>
      </c>
      <c r="U40" s="47">
        <v>2136</v>
      </c>
      <c r="V40" s="47">
        <v>6408</v>
      </c>
    </row>
    <row r="41" spans="1:22" ht="12.75">
      <c r="A41" s="68"/>
      <c r="B41" s="69"/>
      <c r="C41" s="27">
        <v>8</v>
      </c>
      <c r="D41" s="31">
        <v>5240</v>
      </c>
      <c r="E41" s="47">
        <v>2620</v>
      </c>
      <c r="F41" s="47">
        <v>1310</v>
      </c>
      <c r="G41" s="47">
        <v>3930</v>
      </c>
      <c r="H41" s="47"/>
      <c r="I41" s="31">
        <v>5904</v>
      </c>
      <c r="J41" s="47">
        <v>2952</v>
      </c>
      <c r="K41" s="47">
        <v>1476</v>
      </c>
      <c r="L41" s="47">
        <v>4428</v>
      </c>
      <c r="N41" s="31">
        <v>6176</v>
      </c>
      <c r="O41" s="47">
        <v>3088</v>
      </c>
      <c r="P41" s="47">
        <v>1544</v>
      </c>
      <c r="Q41" s="47">
        <v>4632</v>
      </c>
      <c r="S41" s="31">
        <v>6609</v>
      </c>
      <c r="T41" s="47">
        <v>3304.5</v>
      </c>
      <c r="U41" s="47">
        <v>1652.25</v>
      </c>
      <c r="V41" s="47">
        <v>4956.75</v>
      </c>
    </row>
    <row r="42" spans="1:22" ht="12.75">
      <c r="A42" s="70"/>
      <c r="B42" s="71"/>
      <c r="C42" s="27">
        <v>9</v>
      </c>
      <c r="D42" s="31">
        <v>5527</v>
      </c>
      <c r="E42" s="47">
        <v>2763.5</v>
      </c>
      <c r="F42" s="47">
        <v>1381.75</v>
      </c>
      <c r="G42" s="47">
        <v>4145.25</v>
      </c>
      <c r="H42" s="47"/>
      <c r="I42" s="31">
        <v>6228</v>
      </c>
      <c r="J42" s="47">
        <v>3114</v>
      </c>
      <c r="K42" s="47">
        <v>1557</v>
      </c>
      <c r="L42" s="47">
        <v>4671</v>
      </c>
      <c r="N42" s="31">
        <v>6515</v>
      </c>
      <c r="O42" s="47">
        <v>3257.5</v>
      </c>
      <c r="P42" s="47">
        <v>1628.75</v>
      </c>
      <c r="Q42" s="47">
        <v>4886.25</v>
      </c>
      <c r="S42" s="31">
        <v>6972</v>
      </c>
      <c r="T42" s="47">
        <v>3486</v>
      </c>
      <c r="U42" s="47">
        <v>1743</v>
      </c>
      <c r="V42" s="47">
        <v>5229</v>
      </c>
    </row>
    <row r="43" spans="1:22" ht="12.75">
      <c r="A43" s="70"/>
      <c r="B43" s="71"/>
      <c r="C43" s="27">
        <v>10</v>
      </c>
      <c r="D43" s="31">
        <v>5815</v>
      </c>
      <c r="E43" s="47">
        <v>2907.5</v>
      </c>
      <c r="F43" s="47">
        <v>1453.75</v>
      </c>
      <c r="G43" s="47">
        <v>4361.25</v>
      </c>
      <c r="H43" s="47"/>
      <c r="I43" s="31">
        <v>6552</v>
      </c>
      <c r="J43" s="47">
        <v>3276</v>
      </c>
      <c r="K43" s="47">
        <v>1638</v>
      </c>
      <c r="L43" s="47">
        <v>4914</v>
      </c>
      <c r="N43" s="31">
        <v>6854</v>
      </c>
      <c r="O43" s="47">
        <v>3427</v>
      </c>
      <c r="P43" s="47">
        <v>1713.5</v>
      </c>
      <c r="Q43" s="47">
        <v>5140.5</v>
      </c>
      <c r="S43" s="31">
        <v>7335</v>
      </c>
      <c r="T43" s="47">
        <v>3667.5</v>
      </c>
      <c r="U43" s="47">
        <v>1833.75</v>
      </c>
      <c r="V43" s="47">
        <v>5501.25</v>
      </c>
    </row>
    <row r="44" spans="1:22" ht="12.75">
      <c r="A44" s="72"/>
      <c r="B44" s="73"/>
      <c r="C44" s="27">
        <v>11</v>
      </c>
      <c r="D44" s="31">
        <v>6294</v>
      </c>
      <c r="E44" s="47">
        <v>3147</v>
      </c>
      <c r="F44" s="47">
        <v>1573.5</v>
      </c>
      <c r="G44" s="47">
        <v>4720.5</v>
      </c>
      <c r="H44" s="47"/>
      <c r="I44" s="31">
        <v>7092</v>
      </c>
      <c r="J44" s="47">
        <v>3546</v>
      </c>
      <c r="K44" s="47">
        <v>1773</v>
      </c>
      <c r="L44" s="47">
        <v>5319</v>
      </c>
      <c r="N44" s="31">
        <v>7419</v>
      </c>
      <c r="O44" s="47">
        <v>3709.5</v>
      </c>
      <c r="P44" s="47">
        <v>1854.75</v>
      </c>
      <c r="Q44" s="47">
        <v>5564.25</v>
      </c>
      <c r="S44" s="31">
        <v>7939</v>
      </c>
      <c r="T44" s="47">
        <v>3969.5</v>
      </c>
      <c r="U44" s="47">
        <v>1984.75</v>
      </c>
      <c r="V44" s="47">
        <v>5954.25</v>
      </c>
    </row>
    <row r="45" spans="1:22" ht="12.75">
      <c r="A45" s="74" t="s">
        <v>40</v>
      </c>
      <c r="B45" s="75"/>
      <c r="C45" s="27">
        <v>12</v>
      </c>
      <c r="D45" s="31">
        <v>6773</v>
      </c>
      <c r="E45" s="47">
        <v>3386.5</v>
      </c>
      <c r="F45" s="47">
        <v>1693.25</v>
      </c>
      <c r="G45" s="47">
        <v>5079.75</v>
      </c>
      <c r="H45" s="47"/>
      <c r="I45" s="31">
        <v>7632</v>
      </c>
      <c r="J45" s="47">
        <v>3816</v>
      </c>
      <c r="K45" s="47">
        <v>1908</v>
      </c>
      <c r="L45" s="47">
        <v>5724</v>
      </c>
      <c r="N45" s="31">
        <v>7984</v>
      </c>
      <c r="O45" s="47">
        <v>3992</v>
      </c>
      <c r="P45" s="47">
        <v>1996</v>
      </c>
      <c r="Q45" s="47">
        <v>5988</v>
      </c>
      <c r="S45" s="31">
        <v>8544</v>
      </c>
      <c r="T45" s="47">
        <v>4272</v>
      </c>
      <c r="U45" s="47">
        <v>2136</v>
      </c>
      <c r="V45" s="47">
        <v>6408</v>
      </c>
    </row>
    <row r="46" spans="1:8" ht="12.75">
      <c r="A46" s="76" t="s">
        <v>41</v>
      </c>
      <c r="B46" s="77"/>
      <c r="C46" s="77"/>
      <c r="D46" s="77"/>
      <c r="E46" s="77"/>
      <c r="F46" s="77"/>
      <c r="G46" s="78"/>
      <c r="H46" s="51"/>
    </row>
    <row r="47" spans="1:22" ht="12.75">
      <c r="A47" s="68" t="s">
        <v>38</v>
      </c>
      <c r="B47" s="69"/>
      <c r="C47" s="27">
        <v>9</v>
      </c>
      <c r="D47" s="27">
        <v>5527</v>
      </c>
      <c r="E47" s="48">
        <v>2763.5</v>
      </c>
      <c r="F47" s="48">
        <v>1381.75</v>
      </c>
      <c r="G47" s="48">
        <v>4145.25</v>
      </c>
      <c r="H47" s="48"/>
      <c r="I47" s="27">
        <v>6228</v>
      </c>
      <c r="J47" s="48">
        <v>3114</v>
      </c>
      <c r="K47" s="48">
        <v>1557</v>
      </c>
      <c r="L47" s="48">
        <v>4671</v>
      </c>
      <c r="N47" s="27">
        <v>6515</v>
      </c>
      <c r="O47" s="48">
        <v>3257.5</v>
      </c>
      <c r="P47" s="48">
        <v>1628.75</v>
      </c>
      <c r="Q47" s="48">
        <v>4886.25</v>
      </c>
      <c r="S47" s="27">
        <v>6972</v>
      </c>
      <c r="T47" s="48">
        <v>3486</v>
      </c>
      <c r="U47" s="48">
        <v>1743</v>
      </c>
      <c r="V47" s="48">
        <v>5229</v>
      </c>
    </row>
    <row r="48" spans="1:22" ht="12.75">
      <c r="A48" s="72"/>
      <c r="B48" s="73"/>
      <c r="C48" s="27">
        <v>10</v>
      </c>
      <c r="D48" s="31">
        <v>5815</v>
      </c>
      <c r="E48" s="47">
        <v>2907.5</v>
      </c>
      <c r="F48" s="47">
        <v>1453.75</v>
      </c>
      <c r="G48" s="47">
        <v>4361.25</v>
      </c>
      <c r="H48" s="47"/>
      <c r="I48" s="31">
        <v>6552</v>
      </c>
      <c r="J48" s="47">
        <v>3276</v>
      </c>
      <c r="K48" s="47">
        <v>1638</v>
      </c>
      <c r="L48" s="47">
        <v>4914</v>
      </c>
      <c r="N48" s="31">
        <v>6854</v>
      </c>
      <c r="O48" s="47">
        <v>3427</v>
      </c>
      <c r="P48" s="47">
        <v>1713.5</v>
      </c>
      <c r="Q48" s="47">
        <v>5140.5</v>
      </c>
      <c r="S48" s="31">
        <v>7335</v>
      </c>
      <c r="T48" s="47">
        <v>3667.5</v>
      </c>
      <c r="U48" s="47">
        <v>1833.75</v>
      </c>
      <c r="V48" s="47">
        <v>5501.25</v>
      </c>
    </row>
    <row r="49" spans="1:22" ht="12.75">
      <c r="A49" s="68" t="s">
        <v>39</v>
      </c>
      <c r="B49" s="69"/>
      <c r="C49" s="27">
        <v>8</v>
      </c>
      <c r="D49" s="31">
        <v>5240</v>
      </c>
      <c r="E49" s="47">
        <v>2620</v>
      </c>
      <c r="F49" s="47">
        <v>1310</v>
      </c>
      <c r="G49" s="47">
        <v>3930</v>
      </c>
      <c r="H49" s="47"/>
      <c r="I49" s="31">
        <v>5904</v>
      </c>
      <c r="J49" s="47">
        <v>2952</v>
      </c>
      <c r="K49" s="47">
        <v>1476</v>
      </c>
      <c r="L49" s="47">
        <v>4428</v>
      </c>
      <c r="N49" s="31">
        <v>6176</v>
      </c>
      <c r="O49" s="47">
        <v>3088</v>
      </c>
      <c r="P49" s="47">
        <v>1544</v>
      </c>
      <c r="Q49" s="47">
        <v>4632</v>
      </c>
      <c r="S49" s="31">
        <v>6609</v>
      </c>
      <c r="T49" s="47">
        <v>3304.5</v>
      </c>
      <c r="U49" s="47">
        <v>1652.25</v>
      </c>
      <c r="V49" s="47">
        <v>4956.75</v>
      </c>
    </row>
    <row r="50" spans="1:22" ht="12.75">
      <c r="A50" s="72"/>
      <c r="B50" s="73"/>
      <c r="C50" s="27">
        <v>9</v>
      </c>
      <c r="D50" s="31">
        <v>5527</v>
      </c>
      <c r="E50" s="47">
        <v>2763.5</v>
      </c>
      <c r="F50" s="47">
        <v>1381.75</v>
      </c>
      <c r="G50" s="47">
        <v>4145.25</v>
      </c>
      <c r="H50" s="47"/>
      <c r="I50" s="31">
        <v>6228</v>
      </c>
      <c r="J50" s="47">
        <v>3114</v>
      </c>
      <c r="K50" s="47">
        <v>1557</v>
      </c>
      <c r="L50" s="47">
        <v>4671</v>
      </c>
      <c r="N50" s="31">
        <v>6515</v>
      </c>
      <c r="O50" s="47">
        <v>3257.5</v>
      </c>
      <c r="P50" s="47">
        <v>1628.75</v>
      </c>
      <c r="Q50" s="47">
        <v>4886.25</v>
      </c>
      <c r="S50" s="31">
        <v>6972</v>
      </c>
      <c r="T50" s="47">
        <v>3486</v>
      </c>
      <c r="U50" s="47">
        <v>1743</v>
      </c>
      <c r="V50" s="47">
        <v>5229</v>
      </c>
    </row>
    <row r="51" spans="1:22" ht="12.75">
      <c r="A51" s="68" t="s">
        <v>42</v>
      </c>
      <c r="B51" s="69"/>
      <c r="C51" s="27">
        <v>7</v>
      </c>
      <c r="D51" s="31">
        <v>4920</v>
      </c>
      <c r="E51" s="47">
        <v>2460</v>
      </c>
      <c r="F51" s="47">
        <v>1230</v>
      </c>
      <c r="G51" s="47">
        <v>3690</v>
      </c>
      <c r="H51" s="47"/>
      <c r="I51" s="31">
        <v>5544</v>
      </c>
      <c r="J51" s="47">
        <v>2772</v>
      </c>
      <c r="K51" s="47">
        <v>1386</v>
      </c>
      <c r="L51" s="47">
        <v>4158</v>
      </c>
      <c r="N51" s="31">
        <v>5800</v>
      </c>
      <c r="O51" s="47">
        <v>2900</v>
      </c>
      <c r="P51" s="47">
        <v>1450</v>
      </c>
      <c r="Q51" s="47">
        <v>4350</v>
      </c>
      <c r="S51" s="31">
        <v>6206</v>
      </c>
      <c r="T51" s="47">
        <v>3103</v>
      </c>
      <c r="U51" s="47">
        <v>1551.5</v>
      </c>
      <c r="V51" s="47">
        <v>4654.5</v>
      </c>
    </row>
    <row r="52" spans="1:22" ht="12.75">
      <c r="A52" s="72"/>
      <c r="B52" s="73"/>
      <c r="C52" s="27">
        <v>8</v>
      </c>
      <c r="D52" s="31">
        <v>5240</v>
      </c>
      <c r="E52" s="47">
        <v>2620</v>
      </c>
      <c r="F52" s="47">
        <v>1310</v>
      </c>
      <c r="G52" s="47">
        <v>3930</v>
      </c>
      <c r="H52" s="47"/>
      <c r="I52" s="31">
        <v>5904</v>
      </c>
      <c r="J52" s="47">
        <v>2952</v>
      </c>
      <c r="K52" s="47">
        <v>1476</v>
      </c>
      <c r="L52" s="47">
        <v>4428</v>
      </c>
      <c r="N52" s="31">
        <v>6176</v>
      </c>
      <c r="O52" s="47">
        <v>3088</v>
      </c>
      <c r="P52" s="47">
        <v>1544</v>
      </c>
      <c r="Q52" s="47">
        <v>4632</v>
      </c>
      <c r="S52" s="31">
        <v>6609</v>
      </c>
      <c r="T52" s="47">
        <v>3304.5</v>
      </c>
      <c r="U52" s="47">
        <v>1652.25</v>
      </c>
      <c r="V52" s="47">
        <v>4956.75</v>
      </c>
    </row>
    <row r="53" spans="1:22" ht="12.75">
      <c r="A53" s="64" t="s">
        <v>43</v>
      </c>
      <c r="B53" s="65"/>
      <c r="C53" s="28">
        <v>4</v>
      </c>
      <c r="D53" s="31">
        <v>4058</v>
      </c>
      <c r="E53" s="47">
        <v>2029</v>
      </c>
      <c r="F53" s="47">
        <v>1014.5</v>
      </c>
      <c r="G53" s="47">
        <v>3043.5</v>
      </c>
      <c r="H53" s="47"/>
      <c r="I53" s="31">
        <v>4572</v>
      </c>
      <c r="J53" s="47">
        <v>2286</v>
      </c>
      <c r="K53" s="47">
        <v>1143</v>
      </c>
      <c r="L53" s="47">
        <v>3429</v>
      </c>
      <c r="N53" s="31">
        <v>4783</v>
      </c>
      <c r="O53" s="47">
        <v>2391.5</v>
      </c>
      <c r="P53" s="47">
        <v>1195.75</v>
      </c>
      <c r="Q53" s="47">
        <v>3587.25</v>
      </c>
      <c r="S53" s="31">
        <v>5118</v>
      </c>
      <c r="T53" s="47">
        <v>2559</v>
      </c>
      <c r="U53" s="47">
        <v>1279.5</v>
      </c>
      <c r="V53" s="47">
        <v>3838.5</v>
      </c>
    </row>
    <row r="54" spans="1:22" ht="12.75">
      <c r="A54" s="66"/>
      <c r="B54" s="67"/>
      <c r="C54" s="28">
        <v>5</v>
      </c>
      <c r="D54" s="31">
        <v>4345</v>
      </c>
      <c r="E54" s="47">
        <v>2172.5</v>
      </c>
      <c r="F54" s="47">
        <v>1086.25</v>
      </c>
      <c r="G54" s="47">
        <v>3258.75</v>
      </c>
      <c r="H54" s="47"/>
      <c r="I54" s="31">
        <v>4896</v>
      </c>
      <c r="J54" s="47">
        <v>2448</v>
      </c>
      <c r="K54" s="47">
        <v>1224</v>
      </c>
      <c r="L54" s="47">
        <v>3672</v>
      </c>
      <c r="N54" s="31">
        <v>5122</v>
      </c>
      <c r="O54" s="47">
        <v>2561</v>
      </c>
      <c r="P54" s="47">
        <v>1280.5</v>
      </c>
      <c r="Q54" s="47">
        <v>3841.5</v>
      </c>
      <c r="S54" s="31">
        <v>5481</v>
      </c>
      <c r="T54" s="47">
        <v>2740.5</v>
      </c>
      <c r="U54" s="47">
        <v>1370.25</v>
      </c>
      <c r="V54" s="47">
        <v>4110.75</v>
      </c>
    </row>
  </sheetData>
  <sheetProtection/>
  <mergeCells count="19">
    <mergeCell ref="A1:G1"/>
    <mergeCell ref="A2:B2"/>
    <mergeCell ref="A3:B6"/>
    <mergeCell ref="A7:B11"/>
    <mergeCell ref="A12:B16"/>
    <mergeCell ref="A17:B22"/>
    <mergeCell ref="A23:B28"/>
    <mergeCell ref="A29:G29"/>
    <mergeCell ref="A30:B35"/>
    <mergeCell ref="A36:G36"/>
    <mergeCell ref="A37:B38"/>
    <mergeCell ref="A39:B40"/>
    <mergeCell ref="A53:B54"/>
    <mergeCell ref="A41:B44"/>
    <mergeCell ref="A45:B45"/>
    <mergeCell ref="A46:G46"/>
    <mergeCell ref="A47:B48"/>
    <mergeCell ref="A49:B50"/>
    <mergeCell ref="A51: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5.00390625" style="0" customWidth="1"/>
    <col min="4" max="4" width="6.00390625" style="0" customWidth="1"/>
    <col min="6" max="6" width="9.625" style="0" customWidth="1"/>
    <col min="7" max="7" width="11.00390625" style="0" customWidth="1"/>
    <col min="12" max="12" width="6.125" style="0" customWidth="1"/>
    <col min="13" max="13" width="9.375" style="0" customWidth="1"/>
    <col min="14" max="14" width="11.75390625" style="0" customWidth="1"/>
    <col min="15" max="15" width="12.75390625" style="0" customWidth="1"/>
    <col min="16" max="16" width="7.625" style="0" customWidth="1"/>
  </cols>
  <sheetData>
    <row r="1" ht="18">
      <c r="B1" s="45" t="s">
        <v>72</v>
      </c>
    </row>
    <row r="3" spans="1:16" ht="15.75">
      <c r="A3" s="104" t="s">
        <v>47</v>
      </c>
      <c r="B3" s="105" t="s">
        <v>48</v>
      </c>
      <c r="C3" s="97" t="s">
        <v>49</v>
      </c>
      <c r="D3" s="99" t="s">
        <v>50</v>
      </c>
      <c r="E3" s="99" t="s">
        <v>51</v>
      </c>
      <c r="F3" s="97" t="s">
        <v>52</v>
      </c>
      <c r="G3" s="32" t="s">
        <v>53</v>
      </c>
      <c r="H3" s="93" t="s">
        <v>54</v>
      </c>
      <c r="I3" s="94"/>
      <c r="J3" s="94"/>
      <c r="K3" s="94"/>
      <c r="L3" s="95"/>
      <c r="M3" s="96" t="s">
        <v>55</v>
      </c>
      <c r="N3" s="97" t="s">
        <v>56</v>
      </c>
      <c r="O3" s="97" t="s">
        <v>57</v>
      </c>
      <c r="P3" s="98" t="s">
        <v>58</v>
      </c>
    </row>
    <row r="4" spans="1:16" ht="15.75">
      <c r="A4" s="104"/>
      <c r="B4" s="105"/>
      <c r="C4" s="98"/>
      <c r="D4" s="99"/>
      <c r="E4" s="98"/>
      <c r="F4" s="97"/>
      <c r="G4" s="99" t="s">
        <v>59</v>
      </c>
      <c r="H4" s="100" t="s">
        <v>60</v>
      </c>
      <c r="I4" s="100"/>
      <c r="J4" s="96" t="s">
        <v>61</v>
      </c>
      <c r="K4" s="101" t="s">
        <v>62</v>
      </c>
      <c r="L4" s="102" t="s">
        <v>63</v>
      </c>
      <c r="M4" s="96"/>
      <c r="N4" s="97"/>
      <c r="O4" s="97"/>
      <c r="P4" s="98"/>
    </row>
    <row r="5" spans="1:16" ht="47.25" customHeight="1">
      <c r="A5" s="104"/>
      <c r="B5" s="105"/>
      <c r="C5" s="98"/>
      <c r="D5" s="99"/>
      <c r="E5" s="98"/>
      <c r="F5" s="97"/>
      <c r="G5" s="99"/>
      <c r="H5" s="33" t="s">
        <v>64</v>
      </c>
      <c r="I5" s="33" t="s">
        <v>65</v>
      </c>
      <c r="J5" s="96"/>
      <c r="K5" s="101"/>
      <c r="L5" s="103"/>
      <c r="M5" s="96"/>
      <c r="N5" s="97"/>
      <c r="O5" s="97"/>
      <c r="P5" s="98"/>
    </row>
    <row r="6" spans="1:16" ht="15.75">
      <c r="A6" s="34">
        <v>1</v>
      </c>
      <c r="B6" s="35">
        <v>2</v>
      </c>
      <c r="C6" s="36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f aca="true" t="shared" si="0" ref="I6:P6">H6+1</f>
        <v>9</v>
      </c>
      <c r="J6" s="37">
        <f t="shared" si="0"/>
        <v>10</v>
      </c>
      <c r="K6" s="37">
        <f t="shared" si="0"/>
        <v>11</v>
      </c>
      <c r="L6" s="37">
        <f t="shared" si="0"/>
        <v>12</v>
      </c>
      <c r="M6" s="37">
        <f t="shared" si="0"/>
        <v>13</v>
      </c>
      <c r="N6" s="37">
        <f t="shared" si="0"/>
        <v>14</v>
      </c>
      <c r="O6" s="37">
        <f t="shared" si="0"/>
        <v>15</v>
      </c>
      <c r="P6" s="37">
        <f t="shared" si="0"/>
        <v>16</v>
      </c>
    </row>
    <row r="7" spans="1:16" ht="27.75" customHeight="1">
      <c r="A7" s="41">
        <v>1</v>
      </c>
      <c r="B7" s="38" t="s">
        <v>66</v>
      </c>
      <c r="C7" s="39">
        <v>0.5</v>
      </c>
      <c r="D7" s="40">
        <v>20</v>
      </c>
      <c r="E7" s="40">
        <v>11630</v>
      </c>
      <c r="F7" s="40">
        <f>C7*E7</f>
        <v>5815</v>
      </c>
      <c r="G7" s="40"/>
      <c r="H7" s="40"/>
      <c r="I7" s="40">
        <f>ROUND(F7*0.25,2)</f>
        <v>1453.75</v>
      </c>
      <c r="J7" s="40">
        <f>ROUND(F7*0.33,2)</f>
        <v>1918.95</v>
      </c>
      <c r="K7" s="37"/>
      <c r="L7" s="37"/>
      <c r="M7" s="42">
        <f>SUM(G7:L7)</f>
        <v>3372.7</v>
      </c>
      <c r="N7" s="42">
        <f>F7+M7</f>
        <v>9187.7</v>
      </c>
      <c r="O7" s="43">
        <f>N7*10</f>
        <v>91877</v>
      </c>
      <c r="P7" s="40" t="s">
        <v>77</v>
      </c>
    </row>
    <row r="8" spans="1:16" ht="27.75" customHeight="1">
      <c r="A8" s="41">
        <f>A7+1</f>
        <v>2</v>
      </c>
      <c r="B8" s="44" t="s">
        <v>67</v>
      </c>
      <c r="C8" s="40">
        <v>2</v>
      </c>
      <c r="D8" s="40">
        <v>18</v>
      </c>
      <c r="E8" s="40">
        <v>10256</v>
      </c>
      <c r="F8" s="43">
        <f>E8*C8</f>
        <v>20512</v>
      </c>
      <c r="G8" s="43">
        <f>F8*0.3</f>
        <v>6153.599999999999</v>
      </c>
      <c r="H8" s="43">
        <f>ROUND(F8*0.15,2)</f>
        <v>3076.8</v>
      </c>
      <c r="I8" s="43"/>
      <c r="J8" s="40">
        <f>ROUND(F8*0.25,2)</f>
        <v>5128</v>
      </c>
      <c r="K8" s="43"/>
      <c r="L8" s="43"/>
      <c r="M8" s="42">
        <f>SUM(G8:L8)</f>
        <v>14358.4</v>
      </c>
      <c r="N8" s="42">
        <f>F8+M8</f>
        <v>34870.4</v>
      </c>
      <c r="O8" s="43">
        <f>N8*12</f>
        <v>418444.80000000005</v>
      </c>
      <c r="P8" s="44" t="s">
        <v>71</v>
      </c>
    </row>
    <row r="9" spans="1:16" ht="27.75" customHeight="1">
      <c r="A9" s="41">
        <f>A8+1</f>
        <v>3</v>
      </c>
      <c r="B9" s="44" t="s">
        <v>78</v>
      </c>
      <c r="C9" s="40">
        <v>0.5</v>
      </c>
      <c r="D9" s="40">
        <v>17</v>
      </c>
      <c r="E9" s="40">
        <v>9585</v>
      </c>
      <c r="F9" s="43">
        <f>E9*C9</f>
        <v>4792.5</v>
      </c>
      <c r="G9" s="43"/>
      <c r="H9" s="44"/>
      <c r="I9" s="43"/>
      <c r="J9" s="43"/>
      <c r="K9" s="44"/>
      <c r="L9" s="44"/>
      <c r="M9" s="42">
        <f>SUM(G9:L9)</f>
        <v>0</v>
      </c>
      <c r="N9" s="42">
        <f>F9+M9</f>
        <v>4792.5</v>
      </c>
      <c r="O9" s="43">
        <f>N9*12</f>
        <v>57510</v>
      </c>
      <c r="P9" s="44" t="s">
        <v>71</v>
      </c>
    </row>
    <row r="10" spans="1:16" ht="27.75" customHeight="1">
      <c r="A10" s="44"/>
      <c r="B10" s="44" t="s">
        <v>68</v>
      </c>
      <c r="C10" s="40"/>
      <c r="D10" s="40"/>
      <c r="E10" s="40"/>
      <c r="F10" s="43"/>
      <c r="G10" s="44"/>
      <c r="H10" s="44"/>
      <c r="I10" s="43"/>
      <c r="J10" s="43"/>
      <c r="K10" s="44"/>
      <c r="L10" s="44"/>
      <c r="M10" s="42"/>
      <c r="N10" s="42"/>
      <c r="O10" s="43">
        <f>SUM(O7:O9)</f>
        <v>567831.8</v>
      </c>
      <c r="P10" s="44"/>
    </row>
    <row r="11" spans="1:16" ht="27.75" customHeight="1">
      <c r="A11" s="44"/>
      <c r="B11" s="44" t="s">
        <v>69</v>
      </c>
      <c r="C11" s="40"/>
      <c r="D11" s="40"/>
      <c r="E11" s="40"/>
      <c r="F11" s="43"/>
      <c r="G11" s="44"/>
      <c r="H11" s="44"/>
      <c r="I11" s="43"/>
      <c r="J11" s="43"/>
      <c r="K11" s="44"/>
      <c r="L11" s="44"/>
      <c r="M11" s="42"/>
      <c r="N11" s="42"/>
      <c r="O11" s="43">
        <f>580000-O10</f>
        <v>12168.199999999953</v>
      </c>
      <c r="P11" s="44"/>
    </row>
    <row r="12" spans="1:16" ht="27.75" customHeight="1">
      <c r="A12" s="44"/>
      <c r="B12" s="44" t="s">
        <v>70</v>
      </c>
      <c r="C12" s="43">
        <f>SUM(C7:C9)</f>
        <v>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>
        <f>SUM(O10:O11)</f>
        <v>580000</v>
      </c>
      <c r="P12" s="44"/>
    </row>
    <row r="15" ht="12.75">
      <c r="O15" s="8"/>
    </row>
  </sheetData>
  <sheetProtection/>
  <mergeCells count="16">
    <mergeCell ref="A3:A5"/>
    <mergeCell ref="B3:B5"/>
    <mergeCell ref="C3:C5"/>
    <mergeCell ref="D3:D5"/>
    <mergeCell ref="E3:E5"/>
    <mergeCell ref="F3:F5"/>
    <mergeCell ref="H3:L3"/>
    <mergeCell ref="M3:M5"/>
    <mergeCell ref="N3:N5"/>
    <mergeCell ref="O3:O5"/>
    <mergeCell ref="P3:P5"/>
    <mergeCell ref="G4:G5"/>
    <mergeCell ref="H4:I4"/>
    <mergeCell ref="J4:J5"/>
    <mergeCell ref="K4:K5"/>
    <mergeCell ref="L4:L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5.00390625" style="0" customWidth="1"/>
    <col min="4" max="4" width="6.00390625" style="0" customWidth="1"/>
    <col min="6" max="6" width="9.625" style="0" customWidth="1"/>
    <col min="7" max="7" width="11.00390625" style="0" customWidth="1"/>
    <col min="12" max="12" width="6.125" style="0" customWidth="1"/>
    <col min="13" max="13" width="9.375" style="0" customWidth="1"/>
    <col min="14" max="14" width="11.75390625" style="0" customWidth="1"/>
    <col min="15" max="15" width="12.75390625" style="0" customWidth="1"/>
    <col min="16" max="16" width="7.625" style="0" customWidth="1"/>
  </cols>
  <sheetData>
    <row r="1" ht="18">
      <c r="B1" s="45" t="s">
        <v>72</v>
      </c>
    </row>
    <row r="3" spans="1:16" ht="15.75">
      <c r="A3" s="104" t="s">
        <v>47</v>
      </c>
      <c r="B3" s="105" t="s">
        <v>48</v>
      </c>
      <c r="C3" s="97" t="s">
        <v>49</v>
      </c>
      <c r="D3" s="99" t="s">
        <v>50</v>
      </c>
      <c r="E3" s="99" t="s">
        <v>51</v>
      </c>
      <c r="F3" s="97" t="s">
        <v>52</v>
      </c>
      <c r="G3" s="32" t="s">
        <v>53</v>
      </c>
      <c r="H3" s="93" t="s">
        <v>54</v>
      </c>
      <c r="I3" s="94"/>
      <c r="J3" s="94"/>
      <c r="K3" s="94"/>
      <c r="L3" s="95"/>
      <c r="M3" s="96" t="s">
        <v>55</v>
      </c>
      <c r="N3" s="97" t="s">
        <v>56</v>
      </c>
      <c r="O3" s="97" t="s">
        <v>57</v>
      </c>
      <c r="P3" s="98" t="s">
        <v>58</v>
      </c>
    </row>
    <row r="4" spans="1:16" ht="15.75">
      <c r="A4" s="104"/>
      <c r="B4" s="105"/>
      <c r="C4" s="98"/>
      <c r="D4" s="99"/>
      <c r="E4" s="98"/>
      <c r="F4" s="97"/>
      <c r="G4" s="99" t="s">
        <v>59</v>
      </c>
      <c r="H4" s="100" t="s">
        <v>60</v>
      </c>
      <c r="I4" s="100"/>
      <c r="J4" s="96" t="s">
        <v>61</v>
      </c>
      <c r="K4" s="101" t="s">
        <v>62</v>
      </c>
      <c r="L4" s="102" t="s">
        <v>63</v>
      </c>
      <c r="M4" s="96"/>
      <c r="N4" s="97"/>
      <c r="O4" s="97"/>
      <c r="P4" s="98"/>
    </row>
    <row r="5" spans="1:16" ht="47.25" customHeight="1">
      <c r="A5" s="104"/>
      <c r="B5" s="105"/>
      <c r="C5" s="98"/>
      <c r="D5" s="99"/>
      <c r="E5" s="98"/>
      <c r="F5" s="97"/>
      <c r="G5" s="99"/>
      <c r="H5" s="33" t="s">
        <v>64</v>
      </c>
      <c r="I5" s="33" t="s">
        <v>65</v>
      </c>
      <c r="J5" s="96"/>
      <c r="K5" s="101"/>
      <c r="L5" s="103"/>
      <c r="M5" s="96"/>
      <c r="N5" s="97"/>
      <c r="O5" s="97"/>
      <c r="P5" s="98"/>
    </row>
    <row r="6" spans="1:16" ht="15.75">
      <c r="A6" s="34">
        <v>1</v>
      </c>
      <c r="B6" s="35">
        <v>2</v>
      </c>
      <c r="C6" s="36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f aca="true" t="shared" si="0" ref="I6:P6">H6+1</f>
        <v>9</v>
      </c>
      <c r="J6" s="37">
        <f t="shared" si="0"/>
        <v>10</v>
      </c>
      <c r="K6" s="37">
        <f t="shared" si="0"/>
        <v>11</v>
      </c>
      <c r="L6" s="37">
        <f t="shared" si="0"/>
        <v>12</v>
      </c>
      <c r="M6" s="37">
        <f t="shared" si="0"/>
        <v>13</v>
      </c>
      <c r="N6" s="37">
        <f t="shared" si="0"/>
        <v>14</v>
      </c>
      <c r="O6" s="37">
        <f t="shared" si="0"/>
        <v>15</v>
      </c>
      <c r="P6" s="37">
        <f t="shared" si="0"/>
        <v>16</v>
      </c>
    </row>
    <row r="7" spans="1:16" ht="27.75" customHeight="1">
      <c r="A7" s="41">
        <v>1</v>
      </c>
      <c r="B7" s="38" t="s">
        <v>66</v>
      </c>
      <c r="C7" s="39">
        <v>0.5</v>
      </c>
      <c r="D7" s="40">
        <v>20</v>
      </c>
      <c r="E7" s="40">
        <v>11630</v>
      </c>
      <c r="F7" s="40">
        <f>C7*E7</f>
        <v>5815</v>
      </c>
      <c r="G7" s="40"/>
      <c r="H7" s="40"/>
      <c r="I7" s="40">
        <f>ROUND(F7*0.25,2)</f>
        <v>1453.75</v>
      </c>
      <c r="J7" s="40">
        <f>ROUND(F7*0.33,2)</f>
        <v>1918.95</v>
      </c>
      <c r="K7" s="37"/>
      <c r="L7" s="37"/>
      <c r="M7" s="42">
        <f>SUM(G7:L7)</f>
        <v>3372.7</v>
      </c>
      <c r="N7" s="42">
        <f>F7+M7</f>
        <v>9187.7</v>
      </c>
      <c r="O7" s="43">
        <f>N7*10</f>
        <v>91877</v>
      </c>
      <c r="P7" s="40" t="s">
        <v>77</v>
      </c>
    </row>
    <row r="8" spans="1:16" ht="27.75" customHeight="1">
      <c r="A8" s="41">
        <f>A7+1</f>
        <v>2</v>
      </c>
      <c r="B8" s="38" t="s">
        <v>79</v>
      </c>
      <c r="C8" s="39">
        <v>0.5</v>
      </c>
      <c r="D8" s="40">
        <v>18</v>
      </c>
      <c r="E8" s="40">
        <v>10256</v>
      </c>
      <c r="F8" s="40">
        <f>C8*E8</f>
        <v>5128</v>
      </c>
      <c r="G8" s="40"/>
      <c r="H8" s="40"/>
      <c r="I8" s="40">
        <f>ROUND(F8*0.25,2)</f>
        <v>1282</v>
      </c>
      <c r="J8" s="40">
        <f>ROUND(F8*0.33,2)</f>
        <v>1692.24</v>
      </c>
      <c r="K8" s="37"/>
      <c r="L8" s="37"/>
      <c r="M8" s="42">
        <f>SUM(G8:L8)</f>
        <v>2974.24</v>
      </c>
      <c r="N8" s="42">
        <f>F8+M8</f>
        <v>8102.24</v>
      </c>
      <c r="O8" s="43">
        <f>N8*10</f>
        <v>81022.4</v>
      </c>
      <c r="P8" s="40"/>
    </row>
    <row r="9" spans="1:16" ht="27.75" customHeight="1">
      <c r="A9" s="41">
        <f>A8+1</f>
        <v>3</v>
      </c>
      <c r="B9" s="38" t="s">
        <v>80</v>
      </c>
      <c r="C9" s="39">
        <v>0.5</v>
      </c>
      <c r="D9" s="40">
        <v>18</v>
      </c>
      <c r="E9" s="40">
        <v>10256</v>
      </c>
      <c r="F9" s="40">
        <f>C9*E9</f>
        <v>5128</v>
      </c>
      <c r="G9" s="40"/>
      <c r="H9" s="43">
        <f>ROUND(F9*0.15,2)</f>
        <v>769.2</v>
      </c>
      <c r="I9" s="40"/>
      <c r="J9" s="40">
        <f>ROUND(F9*0.33,2)</f>
        <v>1692.24</v>
      </c>
      <c r="K9" s="37"/>
      <c r="L9" s="37"/>
      <c r="M9" s="42">
        <f>SUM(G9:L9)</f>
        <v>2461.44</v>
      </c>
      <c r="N9" s="42">
        <f>F9+M9</f>
        <v>7589.4400000000005</v>
      </c>
      <c r="O9" s="43">
        <f>N9*10</f>
        <v>75894.40000000001</v>
      </c>
      <c r="P9" s="40"/>
    </row>
    <row r="10" spans="1:16" ht="27.75" customHeight="1">
      <c r="A10" s="41">
        <f>A9+1</f>
        <v>4</v>
      </c>
      <c r="B10" s="44" t="s">
        <v>67</v>
      </c>
      <c r="C10" s="40">
        <v>1.5</v>
      </c>
      <c r="D10" s="40">
        <v>17</v>
      </c>
      <c r="E10" s="40">
        <v>9585</v>
      </c>
      <c r="F10" s="43">
        <f>E10*C10</f>
        <v>14377.5</v>
      </c>
      <c r="G10" s="43"/>
      <c r="H10" s="43">
        <f>ROUND(F10*0.15,2)</f>
        <v>2156.63</v>
      </c>
      <c r="I10" s="43"/>
      <c r="J10" s="40">
        <f>ROUND(F10*0.25,2)</f>
        <v>3594.38</v>
      </c>
      <c r="K10" s="43"/>
      <c r="L10" s="43"/>
      <c r="M10" s="42">
        <f>SUM(G10:L10)</f>
        <v>5751.01</v>
      </c>
      <c r="N10" s="42">
        <f>F10+M10</f>
        <v>20128.510000000002</v>
      </c>
      <c r="O10" s="43">
        <f>N10*10</f>
        <v>201285.10000000003</v>
      </c>
      <c r="P10" s="44"/>
    </row>
    <row r="11" spans="1:16" ht="27.75" customHeight="1">
      <c r="A11" s="44"/>
      <c r="B11" s="44" t="s">
        <v>68</v>
      </c>
      <c r="C11" s="40"/>
      <c r="D11" s="40"/>
      <c r="E11" s="40"/>
      <c r="F11" s="43"/>
      <c r="G11" s="44"/>
      <c r="H11" s="44"/>
      <c r="I11" s="43"/>
      <c r="J11" s="43"/>
      <c r="K11" s="44"/>
      <c r="L11" s="44"/>
      <c r="M11" s="42"/>
      <c r="N11" s="42"/>
      <c r="O11" s="43">
        <f>SUM(O7:O10)</f>
        <v>450078.9</v>
      </c>
      <c r="P11" s="44"/>
    </row>
    <row r="12" spans="1:16" ht="27.75" customHeight="1">
      <c r="A12" s="44"/>
      <c r="B12" s="44" t="s">
        <v>69</v>
      </c>
      <c r="C12" s="40"/>
      <c r="D12" s="40"/>
      <c r="E12" s="40"/>
      <c r="F12" s="43"/>
      <c r="G12" s="44"/>
      <c r="H12" s="44"/>
      <c r="I12" s="43"/>
      <c r="J12" s="43"/>
      <c r="K12" s="44"/>
      <c r="L12" s="44"/>
      <c r="M12" s="42"/>
      <c r="N12" s="42"/>
      <c r="O12" s="43">
        <f>O16-O11</f>
        <v>19921.099999999977</v>
      </c>
      <c r="P12" s="44"/>
    </row>
    <row r="13" spans="1:16" ht="27.75" customHeight="1">
      <c r="A13" s="44"/>
      <c r="B13" s="44" t="s">
        <v>70</v>
      </c>
      <c r="C13" s="43">
        <f>SUM(C7:C10)</f>
        <v>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>
        <f>SUM(O11:O12)</f>
        <v>470000</v>
      </c>
      <c r="P13" s="44"/>
    </row>
    <row r="16" ht="12.75">
      <c r="O16" s="8">
        <v>470000</v>
      </c>
    </row>
  </sheetData>
  <sheetProtection/>
  <mergeCells count="16">
    <mergeCell ref="H3:L3"/>
    <mergeCell ref="M3:M5"/>
    <mergeCell ref="N3:N5"/>
    <mergeCell ref="O3:O5"/>
    <mergeCell ref="P3:P5"/>
    <mergeCell ref="G4:G5"/>
    <mergeCell ref="H4:I4"/>
    <mergeCell ref="J4:J5"/>
    <mergeCell ref="K4:K5"/>
    <mergeCell ref="L4:L5"/>
    <mergeCell ref="A3:A5"/>
    <mergeCell ref="B3:B5"/>
    <mergeCell ref="C3:C5"/>
    <mergeCell ref="D3:D5"/>
    <mergeCell ref="E3:E5"/>
    <mergeCell ref="F3:F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cp:lastPrinted>2023-09-13T08:36:29Z</cp:lastPrinted>
  <dcterms:created xsi:type="dcterms:W3CDTF">2017-03-09T13:28:54Z</dcterms:created>
  <dcterms:modified xsi:type="dcterms:W3CDTF">2023-09-14T13:22:41Z</dcterms:modified>
  <cp:category/>
  <cp:version/>
  <cp:contentType/>
  <cp:contentStatus/>
</cp:coreProperties>
</file>